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Plan de Acción\2017\pagina WEB\"/>
    </mc:Choice>
  </mc:AlternateContent>
  <bookViews>
    <workbookView xWindow="0" yWindow="0" windowWidth="28800" windowHeight="12435"/>
  </bookViews>
  <sheets>
    <sheet name=" Resumen Focos-objetivos" sheetId="1" r:id="rId1"/>
  </sheets>
  <externalReferences>
    <externalReference r:id="rId2"/>
  </externalReferences>
  <definedNames>
    <definedName name="Clasificación">[1]Hoja1!$B$6:$B$10</definedName>
    <definedName name="Foco">[1]Hoja1!$F$6:$F$9</definedName>
    <definedName name="objetivosdecalidad">[1]Hoja1!$J$6:$J$11</definedName>
    <definedName name="objetivosestrategicos">[1]Hoja1!$H$6:$H$29</definedName>
    <definedName name="politicaadministrativa">[1]Hoja1!$N$6:$N$10</definedName>
    <definedName name="regionalizacion">[1]Hoja1!$L$6:$L$39</definedName>
    <definedName name="Tipo">[1]Hoja1!$D$6:$D$10</definedName>
    <definedName name="tipoindicador">[1]Hoja1!$D$6:$D$11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72" i="1" l="1"/>
  <c r="AF72" i="1"/>
  <c r="AC72" i="1"/>
  <c r="X72" i="1"/>
  <c r="S72" i="1"/>
  <c r="N72" i="1"/>
  <c r="I72" i="1"/>
  <c r="H72" i="1"/>
  <c r="AG71" i="1"/>
  <c r="AH71" i="1" s="1"/>
  <c r="AF71" i="1"/>
  <c r="AC71" i="1"/>
  <c r="X71" i="1"/>
  <c r="S71" i="1"/>
  <c r="N71" i="1"/>
  <c r="H71" i="1"/>
  <c r="I71" i="1" s="1"/>
  <c r="AG70" i="1"/>
  <c r="AH70" i="1" s="1"/>
  <c r="AI70" i="1" s="1"/>
  <c r="AF70" i="1"/>
  <c r="AC70" i="1"/>
  <c r="AD70" i="1" s="1"/>
  <c r="Y70" i="1"/>
  <c r="X70" i="1"/>
  <c r="S70" i="1"/>
  <c r="T70" i="1" s="1"/>
  <c r="O70" i="1"/>
  <c r="H70" i="1"/>
  <c r="I70" i="1" s="1"/>
  <c r="J70" i="1" s="1"/>
  <c r="AG69" i="1"/>
  <c r="AF69" i="1"/>
  <c r="AH69" i="1" s="1"/>
  <c r="AI65" i="1" s="1"/>
  <c r="AC69" i="1"/>
  <c r="X69" i="1"/>
  <c r="S69" i="1"/>
  <c r="N69" i="1"/>
  <c r="I69" i="1"/>
  <c r="H69" i="1"/>
  <c r="AG68" i="1"/>
  <c r="AF68" i="1"/>
  <c r="AC68" i="1"/>
  <c r="X68" i="1"/>
  <c r="S68" i="1"/>
  <c r="N68" i="1"/>
  <c r="I68" i="1"/>
  <c r="H68" i="1"/>
  <c r="AG67" i="1"/>
  <c r="AF67" i="1"/>
  <c r="AC67" i="1"/>
  <c r="X67" i="1"/>
  <c r="S67" i="1"/>
  <c r="N67" i="1"/>
  <c r="H67" i="1"/>
  <c r="I67" i="1" s="1"/>
  <c r="AG66" i="1"/>
  <c r="AF66" i="1"/>
  <c r="AH66" i="1" s="1"/>
  <c r="AC66" i="1"/>
  <c r="X66" i="1"/>
  <c r="S66" i="1"/>
  <c r="N66" i="1"/>
  <c r="H66" i="1"/>
  <c r="I66" i="1" s="1"/>
  <c r="AG65" i="1"/>
  <c r="AH65" i="1" s="1"/>
  <c r="AF65" i="1"/>
  <c r="AC65" i="1"/>
  <c r="AD65" i="1" s="1"/>
  <c r="X65" i="1"/>
  <c r="Y65" i="1" s="1"/>
  <c r="T65" i="1"/>
  <c r="S65" i="1"/>
  <c r="N65" i="1"/>
  <c r="O65" i="1" s="1"/>
  <c r="H65" i="1"/>
  <c r="I65" i="1" s="1"/>
  <c r="AG64" i="1"/>
  <c r="AF64" i="1"/>
  <c r="AH64" i="1" s="1"/>
  <c r="AI64" i="1" s="1"/>
  <c r="AD64" i="1"/>
  <c r="AC64" i="1"/>
  <c r="X64" i="1"/>
  <c r="Y64" i="1" s="1"/>
  <c r="S64" i="1"/>
  <c r="T64" i="1" s="1"/>
  <c r="N64" i="1"/>
  <c r="O64" i="1" s="1"/>
  <c r="H64" i="1"/>
  <c r="I64" i="1" s="1"/>
  <c r="J64" i="1" s="1"/>
  <c r="AG63" i="1"/>
  <c r="AH63" i="1" s="1"/>
  <c r="AF63" i="1"/>
  <c r="AC63" i="1"/>
  <c r="X63" i="1"/>
  <c r="S63" i="1"/>
  <c r="N63" i="1"/>
  <c r="H63" i="1"/>
  <c r="I63" i="1" s="1"/>
  <c r="AH62" i="1"/>
  <c r="AG62" i="1"/>
  <c r="AF62" i="1"/>
  <c r="AC62" i="1"/>
  <c r="X62" i="1"/>
  <c r="S62" i="1"/>
  <c r="N62" i="1"/>
  <c r="H62" i="1"/>
  <c r="I62" i="1" s="1"/>
  <c r="AG61" i="1"/>
  <c r="AF61" i="1"/>
  <c r="AC61" i="1"/>
  <c r="X61" i="1"/>
  <c r="S61" i="1"/>
  <c r="N61" i="1"/>
  <c r="H61" i="1"/>
  <c r="I61" i="1" s="1"/>
  <c r="AG60" i="1"/>
  <c r="AH60" i="1" s="1"/>
  <c r="AF60" i="1"/>
  <c r="AC60" i="1"/>
  <c r="X60" i="1"/>
  <c r="S60" i="1"/>
  <c r="N60" i="1"/>
  <c r="H60" i="1"/>
  <c r="I60" i="1" s="1"/>
  <c r="AH59" i="1"/>
  <c r="AI59" i="1" s="1"/>
  <c r="AG59" i="1"/>
  <c r="AF59" i="1"/>
  <c r="AC59" i="1"/>
  <c r="AD59" i="1" s="1"/>
  <c r="Y59" i="1"/>
  <c r="X59" i="1"/>
  <c r="S59" i="1"/>
  <c r="N59" i="1"/>
  <c r="O59" i="1" s="1"/>
  <c r="I59" i="1"/>
  <c r="H59" i="1"/>
  <c r="AG58" i="1"/>
  <c r="AF58" i="1"/>
  <c r="AC58" i="1"/>
  <c r="X58" i="1"/>
  <c r="S58" i="1"/>
  <c r="N58" i="1"/>
  <c r="I58" i="1"/>
  <c r="H58" i="1"/>
  <c r="AG57" i="1"/>
  <c r="AF57" i="1"/>
  <c r="AH57" i="1" s="1"/>
  <c r="AD57" i="1"/>
  <c r="AC57" i="1"/>
  <c r="X57" i="1"/>
  <c r="Y57" i="1" s="1"/>
  <c r="Z57" i="1" s="1"/>
  <c r="S57" i="1"/>
  <c r="N57" i="1"/>
  <c r="O57" i="1" s="1"/>
  <c r="H57" i="1"/>
  <c r="I57" i="1" s="1"/>
  <c r="J57" i="1" s="1"/>
  <c r="AI56" i="1"/>
  <c r="AG56" i="1"/>
  <c r="AF56" i="1"/>
  <c r="AC56" i="1"/>
  <c r="AD56" i="1" s="1"/>
  <c r="Y56" i="1"/>
  <c r="X56" i="1"/>
  <c r="T56" i="1"/>
  <c r="O56" i="1"/>
  <c r="H56" i="1"/>
  <c r="I56" i="1" s="1"/>
  <c r="J56" i="1" s="1"/>
  <c r="AG55" i="1"/>
  <c r="AF55" i="1"/>
  <c r="AH55" i="1" s="1"/>
  <c r="AC55" i="1"/>
  <c r="X55" i="1"/>
  <c r="S55" i="1"/>
  <c r="N55" i="1"/>
  <c r="H55" i="1"/>
  <c r="I55" i="1" s="1"/>
  <c r="AG54" i="1"/>
  <c r="AF54" i="1"/>
  <c r="AC54" i="1"/>
  <c r="X54" i="1"/>
  <c r="S54" i="1"/>
  <c r="N54" i="1"/>
  <c r="H54" i="1"/>
  <c r="I54" i="1" s="1"/>
  <c r="AG53" i="1"/>
  <c r="AH53" i="1" s="1"/>
  <c r="AF53" i="1"/>
  <c r="AC53" i="1"/>
  <c r="AD53" i="1" s="1"/>
  <c r="Y53" i="1"/>
  <c r="X53" i="1"/>
  <c r="S53" i="1"/>
  <c r="T53" i="1" s="1"/>
  <c r="N53" i="1"/>
  <c r="O53" i="1" s="1"/>
  <c r="H53" i="1"/>
  <c r="I53" i="1" s="1"/>
  <c r="AG52" i="1"/>
  <c r="AF52" i="1"/>
  <c r="AH52" i="1" s="1"/>
  <c r="AC52" i="1"/>
  <c r="X52" i="1"/>
  <c r="S52" i="1"/>
  <c r="N52" i="1"/>
  <c r="I52" i="1"/>
  <c r="H52" i="1"/>
  <c r="AG51" i="1"/>
  <c r="AF51" i="1"/>
  <c r="AC51" i="1"/>
  <c r="AD51" i="1" s="1"/>
  <c r="X51" i="1"/>
  <c r="Y51" i="1" s="1"/>
  <c r="S51" i="1"/>
  <c r="T51" i="1" s="1"/>
  <c r="O51" i="1"/>
  <c r="N51" i="1"/>
  <c r="H51" i="1"/>
  <c r="I51" i="1" s="1"/>
  <c r="AG50" i="1"/>
  <c r="AF50" i="1"/>
  <c r="AH50" i="1" s="1"/>
  <c r="AC50" i="1"/>
  <c r="AD49" i="1" s="1"/>
  <c r="X50" i="1"/>
  <c r="S50" i="1"/>
  <c r="T49" i="1" s="1"/>
  <c r="H50" i="1"/>
  <c r="I50" i="1" s="1"/>
  <c r="AG49" i="1"/>
  <c r="AF49" i="1"/>
  <c r="AC49" i="1"/>
  <c r="Y49" i="1"/>
  <c r="X49" i="1"/>
  <c r="S49" i="1"/>
  <c r="O49" i="1"/>
  <c r="N49" i="1"/>
  <c r="H49" i="1"/>
  <c r="I49" i="1" s="1"/>
  <c r="AG48" i="1"/>
  <c r="AH48" i="1" s="1"/>
  <c r="AF48" i="1"/>
  <c r="AC48" i="1"/>
  <c r="X48" i="1"/>
  <c r="S48" i="1"/>
  <c r="N48" i="1"/>
  <c r="H48" i="1"/>
  <c r="I48" i="1" s="1"/>
  <c r="AG47" i="1"/>
  <c r="AF47" i="1"/>
  <c r="AH47" i="1" s="1"/>
  <c r="AC47" i="1"/>
  <c r="X47" i="1"/>
  <c r="S47" i="1"/>
  <c r="N47" i="1"/>
  <c r="H47" i="1"/>
  <c r="I47" i="1" s="1"/>
  <c r="AG46" i="1"/>
  <c r="AF46" i="1"/>
  <c r="AC46" i="1"/>
  <c r="AD46" i="1" s="1"/>
  <c r="X46" i="1"/>
  <c r="Y46" i="1" s="1"/>
  <c r="S46" i="1"/>
  <c r="T46" i="1" s="1"/>
  <c r="N46" i="1"/>
  <c r="O46" i="1" s="1"/>
  <c r="H46" i="1"/>
  <c r="I46" i="1" s="1"/>
  <c r="AF45" i="1"/>
  <c r="AC45" i="1"/>
  <c r="AD40" i="1" s="1"/>
  <c r="X45" i="1"/>
  <c r="Y40" i="1" s="1"/>
  <c r="M45" i="1"/>
  <c r="AG45" i="1" s="1"/>
  <c r="H45" i="1"/>
  <c r="I45" i="1" s="1"/>
  <c r="AG44" i="1"/>
  <c r="AH44" i="1" s="1"/>
  <c r="AF44" i="1"/>
  <c r="AC44" i="1"/>
  <c r="X44" i="1"/>
  <c r="S44" i="1"/>
  <c r="N44" i="1"/>
  <c r="H44" i="1"/>
  <c r="I44" i="1" s="1"/>
  <c r="AG43" i="1"/>
  <c r="AF43" i="1"/>
  <c r="AH43" i="1" s="1"/>
  <c r="AC43" i="1"/>
  <c r="X43" i="1"/>
  <c r="S43" i="1"/>
  <c r="N43" i="1"/>
  <c r="H43" i="1"/>
  <c r="I43" i="1" s="1"/>
  <c r="AG42" i="1"/>
  <c r="AF42" i="1"/>
  <c r="AC42" i="1"/>
  <c r="X42" i="1"/>
  <c r="S42" i="1"/>
  <c r="N42" i="1"/>
  <c r="H42" i="1"/>
  <c r="I42" i="1" s="1"/>
  <c r="AG41" i="1"/>
  <c r="AH41" i="1" s="1"/>
  <c r="AF41" i="1"/>
  <c r="AC41" i="1"/>
  <c r="X41" i="1"/>
  <c r="S41" i="1"/>
  <c r="N41" i="1"/>
  <c r="H41" i="1"/>
  <c r="I41" i="1" s="1"/>
  <c r="AG40" i="1"/>
  <c r="AH40" i="1" s="1"/>
  <c r="AF40" i="1"/>
  <c r="AC40" i="1"/>
  <c r="X40" i="1"/>
  <c r="T40" i="1"/>
  <c r="S40" i="1"/>
  <c r="O40" i="1"/>
  <c r="N40" i="1"/>
  <c r="H40" i="1"/>
  <c r="I40" i="1" s="1"/>
  <c r="AG39" i="1"/>
  <c r="AF39" i="1"/>
  <c r="AC39" i="1"/>
  <c r="AD39" i="1" s="1"/>
  <c r="X39" i="1"/>
  <c r="Y39" i="1" s="1"/>
  <c r="S39" i="1"/>
  <c r="T39" i="1" s="1"/>
  <c r="N39" i="1"/>
  <c r="O39" i="1" s="1"/>
  <c r="H39" i="1"/>
  <c r="I39" i="1" s="1"/>
  <c r="J39" i="1" s="1"/>
  <c r="AG38" i="1"/>
  <c r="AH38" i="1" s="1"/>
  <c r="AF38" i="1"/>
  <c r="AC38" i="1"/>
  <c r="X38" i="1"/>
  <c r="S38" i="1"/>
  <c r="N38" i="1"/>
  <c r="H38" i="1"/>
  <c r="I38" i="1" s="1"/>
  <c r="AG37" i="1"/>
  <c r="AF37" i="1"/>
  <c r="AH37" i="1" s="1"/>
  <c r="AC37" i="1"/>
  <c r="X37" i="1"/>
  <c r="S37" i="1"/>
  <c r="N37" i="1"/>
  <c r="I37" i="1"/>
  <c r="H37" i="1"/>
  <c r="AG36" i="1"/>
  <c r="AF36" i="1"/>
  <c r="AC36" i="1"/>
  <c r="AD36" i="1" s="1"/>
  <c r="Y36" i="1"/>
  <c r="X36" i="1"/>
  <c r="S36" i="1"/>
  <c r="T36" i="1" s="1"/>
  <c r="O36" i="1"/>
  <c r="N36" i="1"/>
  <c r="H36" i="1"/>
  <c r="I36" i="1" s="1"/>
  <c r="AG35" i="1"/>
  <c r="AF35" i="1"/>
  <c r="AH35" i="1" s="1"/>
  <c r="AC35" i="1"/>
  <c r="X35" i="1"/>
  <c r="S35" i="1"/>
  <c r="N35" i="1"/>
  <c r="H35" i="1"/>
  <c r="I35" i="1" s="1"/>
  <c r="AG34" i="1"/>
  <c r="AF34" i="1"/>
  <c r="AC34" i="1"/>
  <c r="X34" i="1"/>
  <c r="S34" i="1"/>
  <c r="N34" i="1"/>
  <c r="H34" i="1"/>
  <c r="I34" i="1" s="1"/>
  <c r="AG33" i="1"/>
  <c r="AF33" i="1"/>
  <c r="AC33" i="1"/>
  <c r="X33" i="1"/>
  <c r="S33" i="1"/>
  <c r="N33" i="1"/>
  <c r="H33" i="1"/>
  <c r="I33" i="1" s="1"/>
  <c r="AG32" i="1"/>
  <c r="AH32" i="1" s="1"/>
  <c r="AF32" i="1"/>
  <c r="AC32" i="1"/>
  <c r="X32" i="1"/>
  <c r="S32" i="1"/>
  <c r="N32" i="1"/>
  <c r="H32" i="1"/>
  <c r="I32" i="1" s="1"/>
  <c r="AG31" i="1"/>
  <c r="AF31" i="1"/>
  <c r="AC31" i="1"/>
  <c r="X31" i="1"/>
  <c r="Y31" i="1" s="1"/>
  <c r="S31" i="1"/>
  <c r="T31" i="1" s="1"/>
  <c r="N31" i="1"/>
  <c r="O31" i="1" s="1"/>
  <c r="H31" i="1"/>
  <c r="I31" i="1" s="1"/>
  <c r="AG30" i="1"/>
  <c r="AF30" i="1"/>
  <c r="AH30" i="1" s="1"/>
  <c r="AI30" i="1" s="1"/>
  <c r="AD30" i="1"/>
  <c r="AC30" i="1"/>
  <c r="X30" i="1"/>
  <c r="Y30" i="1" s="1"/>
  <c r="S30" i="1"/>
  <c r="T30" i="1" s="1"/>
  <c r="N30" i="1"/>
  <c r="O30" i="1" s="1"/>
  <c r="H30" i="1"/>
  <c r="I30" i="1" s="1"/>
  <c r="J30" i="1" s="1"/>
  <c r="AG29" i="1"/>
  <c r="AF29" i="1"/>
  <c r="AC29" i="1"/>
  <c r="X29" i="1"/>
  <c r="N29" i="1"/>
  <c r="H29" i="1"/>
  <c r="I29" i="1" s="1"/>
  <c r="AG28" i="1"/>
  <c r="AH28" i="1" s="1"/>
  <c r="AF28" i="1"/>
  <c r="AC28" i="1"/>
  <c r="X28" i="1"/>
  <c r="S28" i="1"/>
  <c r="N28" i="1"/>
  <c r="H28" i="1"/>
  <c r="I28" i="1" s="1"/>
  <c r="AG27" i="1"/>
  <c r="AH27" i="1" s="1"/>
  <c r="AF27" i="1"/>
  <c r="AC27" i="1"/>
  <c r="X27" i="1"/>
  <c r="Y20" i="1" s="1"/>
  <c r="S27" i="1"/>
  <c r="N27" i="1"/>
  <c r="H27" i="1"/>
  <c r="I27" i="1" s="1"/>
  <c r="AG26" i="1"/>
  <c r="AH26" i="1" s="1"/>
  <c r="AF26" i="1"/>
  <c r="AC26" i="1"/>
  <c r="X26" i="1"/>
  <c r="S26" i="1"/>
  <c r="N26" i="1"/>
  <c r="H26" i="1"/>
  <c r="I26" i="1" s="1"/>
  <c r="AG25" i="1"/>
  <c r="AF25" i="1"/>
  <c r="AH25" i="1" s="1"/>
  <c r="AC25" i="1"/>
  <c r="X25" i="1"/>
  <c r="S25" i="1"/>
  <c r="N25" i="1"/>
  <c r="I25" i="1"/>
  <c r="H25" i="1"/>
  <c r="AG24" i="1"/>
  <c r="AF24" i="1"/>
  <c r="AC24" i="1"/>
  <c r="X24" i="1"/>
  <c r="S24" i="1"/>
  <c r="T20" i="1" s="1"/>
  <c r="N24" i="1"/>
  <c r="O20" i="1" s="1"/>
  <c r="I24" i="1"/>
  <c r="H24" i="1"/>
  <c r="AG23" i="1"/>
  <c r="AF23" i="1"/>
  <c r="AC23" i="1"/>
  <c r="X23" i="1"/>
  <c r="S23" i="1"/>
  <c r="I23" i="1"/>
  <c r="H23" i="1"/>
  <c r="AG22" i="1"/>
  <c r="AF22" i="1"/>
  <c r="AC22" i="1"/>
  <c r="X22" i="1"/>
  <c r="S22" i="1"/>
  <c r="N22" i="1"/>
  <c r="H22" i="1"/>
  <c r="I22" i="1" s="1"/>
  <c r="AG21" i="1"/>
  <c r="AF21" i="1"/>
  <c r="AH21" i="1" s="1"/>
  <c r="AC21" i="1"/>
  <c r="X21" i="1"/>
  <c r="S21" i="1"/>
  <c r="H21" i="1"/>
  <c r="I21" i="1" s="1"/>
  <c r="AG20" i="1"/>
  <c r="AF20" i="1"/>
  <c r="AD20" i="1"/>
  <c r="AC20" i="1"/>
  <c r="X20" i="1"/>
  <c r="S20" i="1"/>
  <c r="H20" i="1"/>
  <c r="I20" i="1" s="1"/>
  <c r="AG19" i="1"/>
  <c r="AH19" i="1" s="1"/>
  <c r="AF19" i="1"/>
  <c r="AC19" i="1"/>
  <c r="X19" i="1"/>
  <c r="S19" i="1"/>
  <c r="T18" i="1" s="1"/>
  <c r="H19" i="1"/>
  <c r="I19" i="1" s="1"/>
  <c r="AH18" i="1"/>
  <c r="AG18" i="1"/>
  <c r="AF18" i="1"/>
  <c r="AC18" i="1"/>
  <c r="AD18" i="1" s="1"/>
  <c r="AE18" i="1" s="1"/>
  <c r="X18" i="1"/>
  <c r="S18" i="1"/>
  <c r="N18" i="1"/>
  <c r="O18" i="1" s="1"/>
  <c r="H18" i="1"/>
  <c r="I18" i="1" s="1"/>
  <c r="J18" i="1" s="1"/>
  <c r="AH17" i="1"/>
  <c r="AI17" i="1" s="1"/>
  <c r="AG17" i="1"/>
  <c r="AF17" i="1"/>
  <c r="AC17" i="1"/>
  <c r="AD17" i="1" s="1"/>
  <c r="Y17" i="1"/>
  <c r="X17" i="1"/>
  <c r="S17" i="1"/>
  <c r="T17" i="1" s="1"/>
  <c r="N17" i="1"/>
  <c r="O17" i="1" s="1"/>
  <c r="I17" i="1"/>
  <c r="J17" i="1" s="1"/>
  <c r="H17" i="1"/>
  <c r="AG16" i="1"/>
  <c r="AF16" i="1"/>
  <c r="AC16" i="1"/>
  <c r="X16" i="1"/>
  <c r="S16" i="1"/>
  <c r="N16" i="1"/>
  <c r="I16" i="1"/>
  <c r="H16" i="1"/>
  <c r="AG15" i="1"/>
  <c r="AH15" i="1" s="1"/>
  <c r="AI15" i="1" s="1"/>
  <c r="AF15" i="1"/>
  <c r="AC15" i="1"/>
  <c r="AD15" i="1" s="1"/>
  <c r="X15" i="1"/>
  <c r="Y15" i="1" s="1"/>
  <c r="S15" i="1"/>
  <c r="T15" i="1" s="1"/>
  <c r="N15" i="1"/>
  <c r="O15" i="1" s="1"/>
  <c r="I15" i="1"/>
  <c r="J15" i="1" s="1"/>
  <c r="H15" i="1"/>
  <c r="AG14" i="1"/>
  <c r="AF14" i="1"/>
  <c r="AC14" i="1"/>
  <c r="X14" i="1"/>
  <c r="S14" i="1"/>
  <c r="N14" i="1"/>
  <c r="I14" i="1"/>
  <c r="H14" i="1"/>
  <c r="AG13" i="1"/>
  <c r="AH13" i="1" s="1"/>
  <c r="AF13" i="1"/>
  <c r="AC13" i="1"/>
  <c r="X13" i="1"/>
  <c r="Y13" i="1" s="1"/>
  <c r="T13" i="1"/>
  <c r="S13" i="1"/>
  <c r="N13" i="1"/>
  <c r="O13" i="1" s="1"/>
  <c r="I13" i="1"/>
  <c r="J13" i="1" s="1"/>
  <c r="H13" i="1"/>
  <c r="AG12" i="1"/>
  <c r="AF12" i="1"/>
  <c r="AC12" i="1"/>
  <c r="AD12" i="1" s="1"/>
  <c r="Y12" i="1"/>
  <c r="X12" i="1"/>
  <c r="S12" i="1"/>
  <c r="T12" i="1" s="1"/>
  <c r="O12" i="1"/>
  <c r="N12" i="1"/>
  <c r="H12" i="1"/>
  <c r="I12" i="1" s="1"/>
  <c r="J12" i="1" s="1"/>
  <c r="AG11" i="1"/>
  <c r="AF11" i="1"/>
  <c r="AH11" i="1" s="1"/>
  <c r="AC11" i="1"/>
  <c r="X11" i="1"/>
  <c r="S11" i="1"/>
  <c r="N11" i="1"/>
  <c r="I11" i="1"/>
  <c r="H11" i="1"/>
  <c r="AG10" i="1"/>
  <c r="AF10" i="1"/>
  <c r="AC10" i="1"/>
  <c r="X10" i="1"/>
  <c r="S10" i="1"/>
  <c r="N10" i="1"/>
  <c r="I10" i="1"/>
  <c r="H10" i="1"/>
  <c r="AG9" i="1"/>
  <c r="AH9" i="1" s="1"/>
  <c r="AF9" i="1"/>
  <c r="AC9" i="1"/>
  <c r="X9" i="1"/>
  <c r="Y9" i="1" s="1"/>
  <c r="S9" i="1"/>
  <c r="N9" i="1"/>
  <c r="O9" i="1" s="1"/>
  <c r="I9" i="1"/>
  <c r="J9" i="1" s="1"/>
  <c r="H9" i="1"/>
  <c r="AG8" i="1"/>
  <c r="AF8" i="1"/>
  <c r="AC8" i="1"/>
  <c r="AD8" i="1" s="1"/>
  <c r="Y8" i="1"/>
  <c r="X8" i="1"/>
  <c r="S8" i="1"/>
  <c r="T8" i="1" s="1"/>
  <c r="O8" i="1"/>
  <c r="N8" i="1"/>
  <c r="H8" i="1"/>
  <c r="I8" i="1" s="1"/>
  <c r="J8" i="1" s="1"/>
  <c r="AG7" i="1"/>
  <c r="AH7" i="1" s="1"/>
  <c r="AI7" i="1" s="1"/>
  <c r="AF7" i="1"/>
  <c r="AC7" i="1"/>
  <c r="AD7" i="1" s="1"/>
  <c r="X7" i="1"/>
  <c r="Y7" i="1" s="1"/>
  <c r="T7" i="1"/>
  <c r="N7" i="1"/>
  <c r="O7" i="1" s="1"/>
  <c r="I7" i="1"/>
  <c r="J7" i="1" s="1"/>
  <c r="H7" i="1"/>
  <c r="P7" i="1" l="1"/>
  <c r="AI57" i="1"/>
  <c r="Z7" i="1"/>
  <c r="T9" i="1"/>
  <c r="AD13" i="1"/>
  <c r="Y18" i="1"/>
  <c r="Z18" i="1" s="1"/>
  <c r="U18" i="1"/>
  <c r="AH20" i="1"/>
  <c r="J31" i="1"/>
  <c r="AD31" i="1"/>
  <c r="AH39" i="1"/>
  <c r="AI39" i="1" s="1"/>
  <c r="AH42" i="1"/>
  <c r="AE40" i="1"/>
  <c r="AH49" i="1"/>
  <c r="AI49" i="1" s="1"/>
  <c r="J53" i="1"/>
  <c r="T57" i="1"/>
  <c r="J59" i="1"/>
  <c r="AH61" i="1"/>
  <c r="J65" i="1"/>
  <c r="AE57" i="1"/>
  <c r="AE7" i="1"/>
  <c r="U40" i="1"/>
  <c r="AH16" i="1"/>
  <c r="AH23" i="1"/>
  <c r="AH24" i="1"/>
  <c r="AH33" i="1"/>
  <c r="AH34" i="1"/>
  <c r="J46" i="1"/>
  <c r="AH46" i="1"/>
  <c r="AI46" i="1" s="1"/>
  <c r="AH58" i="1"/>
  <c r="P18" i="1"/>
  <c r="J40" i="1"/>
  <c r="AH10" i="1"/>
  <c r="AI9" i="1" s="1"/>
  <c r="AH8" i="1"/>
  <c r="AI8" i="1" s="1"/>
  <c r="AJ7" i="1" s="1"/>
  <c r="AD9" i="1"/>
  <c r="AH12" i="1"/>
  <c r="AI12" i="1" s="1"/>
  <c r="AH14" i="1"/>
  <c r="AI13" i="1" s="1"/>
  <c r="AH22" i="1"/>
  <c r="AH31" i="1"/>
  <c r="AH36" i="1"/>
  <c r="AI36" i="1" s="1"/>
  <c r="P40" i="1"/>
  <c r="Z40" i="1"/>
  <c r="J51" i="1"/>
  <c r="AH51" i="1"/>
  <c r="AI51" i="1" s="1"/>
  <c r="AH54" i="1"/>
  <c r="AI53" i="1" s="1"/>
  <c r="P57" i="1"/>
  <c r="T59" i="1"/>
  <c r="AH67" i="1"/>
  <c r="AH68" i="1"/>
  <c r="AH72" i="1"/>
  <c r="K7" i="1"/>
  <c r="AI18" i="1"/>
  <c r="AI40" i="1"/>
  <c r="AJ57" i="1"/>
  <c r="U7" i="1"/>
  <c r="J20" i="1"/>
  <c r="K18" i="1" s="1"/>
  <c r="K57" i="1"/>
  <c r="AI31" i="1"/>
  <c r="J36" i="1"/>
  <c r="J49" i="1"/>
  <c r="K40" i="1" s="1"/>
  <c r="U57" i="1" l="1"/>
  <c r="AJ40" i="1"/>
  <c r="AI20" i="1"/>
  <c r="AJ18" i="1" s="1"/>
  <c r="AK7" i="1" s="1"/>
</calcChain>
</file>

<file path=xl/sharedStrings.xml><?xml version="1.0" encoding="utf-8"?>
<sst xmlns="http://schemas.openxmlformats.org/spreadsheetml/2006/main" count="267" uniqueCount="199">
  <si>
    <t xml:space="preserve"> </t>
  </si>
  <si>
    <t>AGENCIA NACIONAL DE INFRAESTRUCTURA</t>
  </si>
  <si>
    <t>PLANEACIÓN ESTRATÉGICA AÑO 2017</t>
  </si>
  <si>
    <t>SEGUNDO TRIMESTRE</t>
  </si>
  <si>
    <t>RESUMEN POR FOCO-OBJETIVO ESTRATEGICO (%)</t>
  </si>
  <si>
    <t>Foco</t>
  </si>
  <si>
    <t>Objetivo Estratégico</t>
  </si>
  <si>
    <t>Dependencia</t>
  </si>
  <si>
    <t>ACTIVIDAD</t>
  </si>
  <si>
    <t>UNIDAD DE MEDIDA</t>
  </si>
  <si>
    <t>META AÑO</t>
  </si>
  <si>
    <t>Avance Meta Año</t>
  </si>
  <si>
    <t>Resultado actividad Año (%)</t>
  </si>
  <si>
    <t>Resultado Objetivo Año(%)</t>
  </si>
  <si>
    <t>Resultado Foco Año (%)</t>
  </si>
  <si>
    <t>Meta Trim 1</t>
  </si>
  <si>
    <t>Avance Trim 1</t>
  </si>
  <si>
    <t>Resultado actividad trimestre 1 (%)</t>
  </si>
  <si>
    <t>Resultado Objetivo Trimestre 1 (%)</t>
  </si>
  <si>
    <t>Resultado Foco Trimestre 1 (%)</t>
  </si>
  <si>
    <t>Meta Trim 2</t>
  </si>
  <si>
    <t>Avance Trim 2</t>
  </si>
  <si>
    <t>Resultado actividad trimestre 2 (%)</t>
  </si>
  <si>
    <t>Resultado Objetivo Trimestre 2 (%)</t>
  </si>
  <si>
    <t>Resultado Foco Trimestre 2 (%)</t>
  </si>
  <si>
    <t>Meta Trim 3</t>
  </si>
  <si>
    <t>Avance Trim 3</t>
  </si>
  <si>
    <t>Resultado actividad trimestre 3 (%)</t>
  </si>
  <si>
    <t>Resultado Objetivo Trimestre 3 (%)</t>
  </si>
  <si>
    <t>Resultado Foco Trimestre 3 (%)</t>
  </si>
  <si>
    <t>Meta Trim 4</t>
  </si>
  <si>
    <t>Avance Trim 4</t>
  </si>
  <si>
    <t>Resultado actividad trimestre 4 (%)</t>
  </si>
  <si>
    <t>Resultado Objetivo Trimestre 4 (%)</t>
  </si>
  <si>
    <t>Resultado Foco Trimestre 4 (%)</t>
  </si>
  <si>
    <t>Meta Trimestre acumulado</t>
  </si>
  <si>
    <t>Avance Trimestre acumulado</t>
  </si>
  <si>
    <t>Resultado actividad Trimestreacumulado (%)</t>
  </si>
  <si>
    <t>Resultado Objetivo Trimestre acumulado(%)</t>
  </si>
  <si>
    <t>Resultado Foco Trimestre acumulado (%)</t>
  </si>
  <si>
    <t>Resultado-Promedio ANI</t>
  </si>
  <si>
    <t>1. Desarrollar infraestructura de transporte  generadora de conectividad, servicios de calidad, empleo y crecimiento sostenible, con responsabilidad social, mediante contratación de proyectos APP (Asociaciones Publico Privadas) en todos lo modos.</t>
  </si>
  <si>
    <t>1.1. Finalizar la Estructuración y adjudicación de los proyectos restantes del programa 4G de INICIATIVA PUBLICA.</t>
  </si>
  <si>
    <t>Vice
Estructuración</t>
  </si>
  <si>
    <t>Adjudicar el Proyecto Cúcuta-Pamplona</t>
  </si>
  <si>
    <t>Número de Contratos suscritos</t>
  </si>
  <si>
    <t>1.2. Realizar la adjudicación de proyectos del programa de 4G de INICIATIVA PRIVADA.</t>
  </si>
  <si>
    <t>Adjudicar proyectos 4G de iniciativa privada</t>
  </si>
  <si>
    <t>Número de Contratos adjudicados</t>
  </si>
  <si>
    <t>1.3.  Articular Interinstitucionalmente, los principales MEGAPROYECTOS dirigidos a generar zonas de desarrollo económico y social, en los cuales el ancla principal es la infraestructura de transporte.</t>
  </si>
  <si>
    <t>Presentar los resultados de la consultoría para  los estudios y diseños a factibilidad del Dorado II</t>
  </si>
  <si>
    <t>Número de  Informes aprobados</t>
  </si>
  <si>
    <t>Vice
Estructuración / Vice Jurídica</t>
  </si>
  <si>
    <t>Evaluar técnica jurídica y financieramente las propuestas de proyectos de los diferentes modos</t>
  </si>
  <si>
    <t xml:space="preserve">Proyecto analizados y evaluados </t>
  </si>
  <si>
    <t>Estructurar bajo el esquema de Iniciativa Pública el REGIOTRAM</t>
  </si>
  <si>
    <t>1.4. Desarrollar e implementar el PMT en sus diferentes componentes, articulando a este los proyectos de la Entidad.</t>
  </si>
  <si>
    <t>Presidencia</t>
  </si>
  <si>
    <t>Presentar un informe relacionado con el papel de la ANI dentro de la segunda parte del PMT</t>
  </si>
  <si>
    <t>1.5. Garantizar sinergia, aprendizaje y transición entre los proyectos existentes y los nuevos proyectos.</t>
  </si>
  <si>
    <t>Vice Planeación</t>
  </si>
  <si>
    <t>Implementar mejoras en el contenido del  Apéndice Técnico Predial</t>
  </si>
  <si>
    <t>Estandarizar las reuniones de seguimiento de los proyectos</t>
  </si>
  <si>
    <t>Número de Equipos Estandarizados</t>
  </si>
  <si>
    <t>1.6. Asesorar otros sectores y entes territoriales en la estructuración y contratación de proyectos de infraestructura</t>
  </si>
  <si>
    <t xml:space="preserve">Normalizar y socializar el procedimiento de apoyo a otras entidades en la estructuración de APP´S  </t>
  </si>
  <si>
    <t>Número de procedimientos aprobados</t>
  </si>
  <si>
    <t>Diseñar y difundir una estrategia para sensibilizar a los ciudadanos en cuanto a la estructuración de proyectos APP</t>
  </si>
  <si>
    <t>Número de reuniones de difusión</t>
  </si>
  <si>
    <t>1.7. Generar nuevas fuentes de recursos propios para el desarrollo de los proyectos y operación de la ANI.</t>
  </si>
  <si>
    <t>Definir una primera versión de la metodología para la implementación del cobro por concepto de valorización </t>
  </si>
  <si>
    <t>Número de documentos creados y revisados</t>
  </si>
  <si>
    <t>2. Gestionar el desarrollo adecuado de los contratos de concesión en ejecución, facilitando la construcción y operación oportuna de la infraestructura, el desarrollo sostenible y el logro de los niveles de inversión propuestos en el PND</t>
  </si>
  <si>
    <t xml:space="preserve">2.1. Gestionar adecuadamente la etapa de pre-construcción de los proyectos para su terminación oportuna, garantizando el uso eficiente de recursos. </t>
  </si>
  <si>
    <t>Vice Gestión Contractual y Ejecutiva</t>
  </si>
  <si>
    <t xml:space="preserve">Suscribir actas de inicio de proyectos 4G </t>
  </si>
  <si>
    <t>Número de actas de inicio suscritas</t>
  </si>
  <si>
    <t>Gestionar el desarrollo de procesos de consultas previas en los proyectos 4G</t>
  </si>
  <si>
    <t>Número de Actas de acompañamiento</t>
  </si>
  <si>
    <t>2.2 Terminar en tiempo y calidad  las obras y planes de inversión programados</t>
  </si>
  <si>
    <t>Construir nuevas calzadas en vías concesionadas</t>
  </si>
  <si>
    <t>Número de Km de nueva calzada</t>
  </si>
  <si>
    <t>Kilómetros de Mejoramiento en vías concesionadas</t>
  </si>
  <si>
    <t>Número de Km Mejorados</t>
  </si>
  <si>
    <t xml:space="preserve">Intervenir kilómetros bajo el esquema APP </t>
  </si>
  <si>
    <t>Número de Km Intervenidos</t>
  </si>
  <si>
    <t>Construcción de Puentes Vehiculares</t>
  </si>
  <si>
    <t>Número de Puentes Vehiculares construidos</t>
  </si>
  <si>
    <t>Construcción de Puentes Peatonales</t>
  </si>
  <si>
    <t>Número de Puentes Peatonales Construidos</t>
  </si>
  <si>
    <t>Optimizar los resultados en los procesos de expropiación judicial a cargo de la ANI</t>
  </si>
  <si>
    <t>Vice Gestión Contractual</t>
  </si>
  <si>
    <t>Suscribir un nuevo contrato de operación y mantenimiento para los corredores férreos Bogotá – Belencito y Dorada - Chiriguaná</t>
  </si>
  <si>
    <t xml:space="preserve"> Seguimiento a la formulación de planes de Reasentamiento</t>
  </si>
  <si>
    <t>Número de Planes Implementados</t>
  </si>
  <si>
    <t xml:space="preserve">Hacer un informe semestral sobre el  cumplimiento e impacto del Plan de Inversiones en las diferentes concesiones portuarias </t>
  </si>
  <si>
    <t>Número de informes aprobados</t>
  </si>
  <si>
    <t>Elaborar un informe sobre las obras de modernización en los proyectos de concesión aeroportuaria y las perspectivas en el mediano plazo</t>
  </si>
  <si>
    <t>2.3. Desarrollar e implementar herramientas, metodologías y sistemas para el  control y seguimiento integral  y eficiente de los proyectos.</t>
  </si>
  <si>
    <t>Implementar mecanismos de formación en sistemas de información</t>
  </si>
  <si>
    <t>Número de vicepresidencias formadas</t>
  </si>
  <si>
    <t>2.4. Estandarizar los criterios y mecanismos legales para la resolución de conflictos</t>
  </si>
  <si>
    <t>Vicepresidencia Jurídica</t>
  </si>
  <si>
    <t xml:space="preserve">Formular dos (2)  Políticas de Prevención del Daño Antijurídico </t>
  </si>
  <si>
    <t>Número de Políticas Formuladas</t>
  </si>
  <si>
    <t xml:space="preserve">Realizar el seguimiento y medición de la variación en la cantidad de tutelas por vulneración del derecho de petición </t>
  </si>
  <si>
    <t>Número de informes de seguimiento</t>
  </si>
  <si>
    <t>Adoptar e implementar los procedimientos necesarios para la ejecución del ciclo de defensa conforme con lo establecido por la Agencia Nacional de Defensa Jurídica del Estado</t>
  </si>
  <si>
    <t>Número de Procedimientos adoptados</t>
  </si>
  <si>
    <t>Disminuir la cantidad de demandas notificadas a la Agencia como resultado de la aplicación de las herramientas de prevención del daño antijurídico</t>
  </si>
  <si>
    <t>% de disminución</t>
  </si>
  <si>
    <t>Adoptar el protocolo de conciliación conforme a los lineamientos establecidos por la Agencia Nacional de Defensa Judicial</t>
  </si>
  <si>
    <t>Número de protocolos adoptados</t>
  </si>
  <si>
    <t>2.5. Fortalecer estrategias y herramientas que garanticen una adecuada gestión de riesgos de la entidad.</t>
  </si>
  <si>
    <t xml:space="preserve">Definir lineamientos metodológicos para las valoraciones de riesgos. </t>
  </si>
  <si>
    <t>Número de documentos definidos</t>
  </si>
  <si>
    <t>Iniciar proyecto para la modelación de trafico que tiene como fin el seguimiento  del riesgo comercial en los contratos de concesiones viales a cargo de la Agencia.</t>
  </si>
  <si>
    <t>Número de documentos con propuesta de modelación</t>
  </si>
  <si>
    <t>Disminuir el déficit en los planes de aportes al fondo de pasivos contingentes</t>
  </si>
  <si>
    <t xml:space="preserve">2.6. Mantener la articulación de las interventorías a los fines esenciales de la Agencia Nacional de Infraestructura-ANI. 
</t>
  </si>
  <si>
    <t>Oficina de Control Interno</t>
  </si>
  <si>
    <t>Incrementar el número de participantes (interventorías) en el concurso de Premio Nacional de Interventorías</t>
  </si>
  <si>
    <t>Número de Participantes adicionales a los del periodo anterior</t>
  </si>
  <si>
    <t xml:space="preserve">3.  Generar confianza en los ciudadanos, Estado, inversionistas, y usuarios de la infraestructura, promoviendo transparencia y participación.
</t>
  </si>
  <si>
    <t>3.1. Fortalecer las estrategias y herramientas que garanticen transparencia y confiabilidad en todas las gestiones de la entidad.</t>
  </si>
  <si>
    <t>Actualizar el Código de Ética de la Entidad</t>
  </si>
  <si>
    <t>Número de documentos actualizados</t>
  </si>
  <si>
    <t xml:space="preserve">Divulgar e implementar el Código de Ética de la Entidad
</t>
  </si>
  <si>
    <t>Número de sensibilizaciones</t>
  </si>
  <si>
    <t>Permear en toda la Entidad los temas de transparencia a través de un equipo interdisciplinario</t>
  </si>
  <si>
    <t>Número de informes presentados</t>
  </si>
  <si>
    <t>Automatizar el procedimiento de Atención al Ciudadano (PQR´S)</t>
  </si>
  <si>
    <t>Número de procedimientos automatizados</t>
  </si>
  <si>
    <t>Vice Jurídica</t>
  </si>
  <si>
    <t>Definir e implementar la ficha de evaluación para los procesos de contratación misionales</t>
  </si>
  <si>
    <t>Número de fichas implementadas</t>
  </si>
  <si>
    <t>Implementar acciones de socialización y relacionamiento con comunidades, instituciones y actores sociales representativos en los proyectos a cargo de la Entidad</t>
  </si>
  <si>
    <t>Número de eventos para la implementación de acciones</t>
  </si>
  <si>
    <t>3.2. Implementar mecanismos periódicos y participativos de rendición de cuentas.</t>
  </si>
  <si>
    <t>Difundir la gestión de la Entidad a través de sesiones presenciales en diferentes ámbitos (estudiantiles, empresariales, gremiales)</t>
  </si>
  <si>
    <t>Número de eventos realizados</t>
  </si>
  <si>
    <t>Realizar eventos de Rendición de Cuentas de la Entidad (mínimo 2 eventos)</t>
  </si>
  <si>
    <t>Institucionalizar la participación de los funcionarios de la Entidad en los eventos de Rendición de Cuentas</t>
  </si>
  <si>
    <t>Número de informes en donde se certifique la asistencia de los funcionarios</t>
  </si>
  <si>
    <t>3.3. Mantener una comunicación, interacción y gestión efectiva con las demás Entidades Públicas</t>
  </si>
  <si>
    <t>Establecer un protocolo de trabajo entre Mintransporte, Minhacienda, DNP y la ANI para la gestión presupuestal del 2017</t>
  </si>
  <si>
    <t>Número de protocolos establecidos</t>
  </si>
  <si>
    <t>Participar de las reuniones Interinstitucionales (ANLA, Vicepresidencia, MT, MADS, Corporaciones, entre otras), para seguimiento de las concesiones y gestión en las mesas de trabajo relacionadas con el componente ambiental</t>
  </si>
  <si>
    <t>Número de reuniones celebradas con entidades interinstitucionales</t>
  </si>
  <si>
    <t xml:space="preserve">3.4. Desarrollar herramientas para divulgación oportuna de información confiable y relevante.
</t>
  </si>
  <si>
    <t>Desarrollar reportes de información Institucional en diferentes escenarios para la divulgación oportuna de la información</t>
  </si>
  <si>
    <t>Número de reportes presentados</t>
  </si>
  <si>
    <t>Vice Administrativa y Financiera</t>
  </si>
  <si>
    <t>Realizar la Transición al nuevo Marco Conceptual Resolución 533 y 620 2015 de la Contaduría General de la Nación</t>
  </si>
  <si>
    <t>Número de modelos contables implementados</t>
  </si>
  <si>
    <t xml:space="preserve">3.5. Desarrollar procesos efectivos para la gestión predial, social y ambiental.
</t>
  </si>
  <si>
    <t>Establecer los criterios y parámetros mínimos relacionados con el ruido y las vibraciones para la elaboración de Estudios de Impacto Ambiental  para el modo férreo</t>
  </si>
  <si>
    <t xml:space="preserve">Número de documentos </t>
  </si>
  <si>
    <t>Formular la Política de Responsabilidad Social  Empresarial a manejar en los proyectos de concesión</t>
  </si>
  <si>
    <t>Número de políticas formuladas</t>
  </si>
  <si>
    <t>Formular e implementar la estrategia de participación y la metodología para el acompañamiento por parte de la ANI en proyectos sostenibles</t>
  </si>
  <si>
    <t>Número de estrategias implementadas</t>
  </si>
  <si>
    <t>3.6. Adelantar acciones para generar reconocimiento, favorabilidad y seguimiento por formadores de opinión.</t>
  </si>
  <si>
    <t>Oficina de Comunicaciones</t>
  </si>
  <si>
    <t>Generar una estrategia de posicionamiento en los medios de comunicación y hacer su medición</t>
  </si>
  <si>
    <t>4. Fortalecer la gestión y toma de decisiones oportunas, basados en el trabajo en equipo que permita la consolidación de una Agencia competitiva con solidez técnica y ética.</t>
  </si>
  <si>
    <t xml:space="preserve">4.1. Desarrollar estrategias y mecanismos de trabajo en equipo </t>
  </si>
  <si>
    <t>Definir y ejecutar el plan de Capacitación</t>
  </si>
  <si>
    <t>% de cumplimiento del plan</t>
  </si>
  <si>
    <t>Implementar el Sistema de Gestión de la Seguridad y Salud en el trabajo</t>
  </si>
  <si>
    <t>Informes</t>
  </si>
  <si>
    <t xml:space="preserve">4.2. Promover la administración digital de la Agencia Nacional de Infraestructura  
</t>
  </si>
  <si>
    <t xml:space="preserve">Definir un procedimiento que garantice la destrucción segura y adecuada de los documentos físicos y electrónicos. </t>
  </si>
  <si>
    <t>Número de procedimientos estandarizados</t>
  </si>
  <si>
    <t>Crear los lineamientos de la Arquitectura Empresarial</t>
  </si>
  <si>
    <t>Número de documentos aprobados</t>
  </si>
  <si>
    <t>Fortalecer el manejo de los datos para la gestión de la información con inteligencia de negocios</t>
  </si>
  <si>
    <t>Número de informes de consultoría</t>
  </si>
  <si>
    <t>Adelantar una consultoría para la implementación de peajes electrónicos con base en las buenas prácticas internacionales</t>
  </si>
  <si>
    <t>Implementar el sistema de gestión de seguridad de la información</t>
  </si>
  <si>
    <t>Número de sistemas implementados</t>
  </si>
  <si>
    <t xml:space="preserve">4.3. Fortalecer y mantener el Sistema Integrado de Gestión </t>
  </si>
  <si>
    <t>Realizar análisis y plan de acción para la transición del sistema a la norma NTC-ISO 9001:2015</t>
  </si>
  <si>
    <t>Número de informes de avance</t>
  </si>
  <si>
    <t>4.4. Implementar estrategias y herramientas de gestión del conocimiento para el fortalecer la toma de decisiones</t>
  </si>
  <si>
    <t>Evaluar la viabilidad de implementar la metodología de medición de impacto de acuerdo con el estudio del Corredor Santana - Puerto Salgar -DNP</t>
  </si>
  <si>
    <t>Implementar el Banco de Conceptos jurídicos de la Entidad como una herramienta de trabajo</t>
  </si>
  <si>
    <t>Número de banco de conceptos implementado</t>
  </si>
  <si>
    <t>Elaborar un documento que reúna la experiencia generada en el desarrollo de los proyectos de cuarta generación</t>
  </si>
  <si>
    <t>Elaborar documento de buenas practicas de supervisión.</t>
  </si>
  <si>
    <t>Documento elaborado</t>
  </si>
  <si>
    <t>Elaborar boletín de tráfico en las casetas de peaje</t>
  </si>
  <si>
    <t>Número de boletines de tráfico validados</t>
  </si>
  <si>
    <t>4.5. Gestionar la consecución, ejecución y control de los recursos físicos y financieros de manera  oportuna y eficiente, que permita el adecuado funcionamiento de la Entidad y  desarrollo de los proyectos a su cargo.</t>
  </si>
  <si>
    <t>Gestionar ante las entidades competentes la asignación de recursos para la financiación de los proyectos de la Agencia</t>
  </si>
  <si>
    <t>Número de documentos de gestión de recursos</t>
  </si>
  <si>
    <t xml:space="preserve">Automatizar el procedimiento de pago por fiducia para los Contratistas </t>
  </si>
  <si>
    <t>Optimizar el licenciamiento del Software de la Entidad</t>
  </si>
  <si>
    <t>Número de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</si>
</sst>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sz val="10"/>
      <color theme="1"/>
      <name val="Arial Narrow"/>
      <family val="2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4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1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justify" vertical="center" wrapText="1"/>
    </xf>
    <xf numFmtId="0" fontId="6" fillId="9" borderId="12" xfId="0" applyFont="1" applyFill="1" applyBorder="1" applyAlignment="1">
      <alignment horizontal="justify" vertical="center" wrapText="1"/>
    </xf>
    <xf numFmtId="0" fontId="6" fillId="0" borderId="12" xfId="0" applyFont="1" applyFill="1" applyBorder="1" applyAlignment="1">
      <alignment horizontal="center" vertical="center" wrapText="1"/>
    </xf>
    <xf numFmtId="37" fontId="6" fillId="0" borderId="12" xfId="0" applyNumberFormat="1" applyFont="1" applyFill="1" applyBorder="1" applyAlignment="1">
      <alignment horizontal="center" vertical="center"/>
    </xf>
    <xf numFmtId="4" fontId="7" fillId="0" borderId="12" xfId="1" applyNumberFormat="1" applyFont="1" applyFill="1" applyBorder="1" applyAlignment="1">
      <alignment horizontal="center" vertical="center"/>
    </xf>
    <xf numFmtId="4" fontId="7" fillId="0" borderId="13" xfId="1" applyNumberFormat="1" applyFont="1" applyFill="1" applyBorder="1" applyAlignment="1">
      <alignment horizontal="center" vertical="center"/>
    </xf>
    <xf numFmtId="37" fontId="6" fillId="0" borderId="11" xfId="0" applyNumberFormat="1" applyFont="1" applyFill="1" applyBorder="1" applyAlignment="1">
      <alignment horizontal="center" vertical="center"/>
    </xf>
    <xf numFmtId="37" fontId="6" fillId="10" borderId="12" xfId="0" applyNumberFormat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center" vertical="center"/>
    </xf>
    <xf numFmtId="37" fontId="6" fillId="0" borderId="15" xfId="0" applyNumberFormat="1" applyFont="1" applyFill="1" applyBorder="1" applyAlignment="1">
      <alignment horizontal="center" vertical="center"/>
    </xf>
    <xf numFmtId="4" fontId="7" fillId="0" borderId="16" xfId="1" applyNumberFormat="1" applyFont="1" applyFill="1" applyBorder="1" applyAlignment="1">
      <alignment horizontal="center" vertical="center"/>
    </xf>
    <xf numFmtId="4" fontId="7" fillId="0" borderId="3" xfId="1" applyNumberFormat="1" applyFont="1" applyFill="1" applyBorder="1" applyAlignment="1">
      <alignment horizontal="center" vertical="center"/>
    </xf>
    <xf numFmtId="37" fontId="6" fillId="0" borderId="17" xfId="0" applyNumberFormat="1" applyFont="1" applyFill="1" applyBorder="1" applyAlignment="1">
      <alignment horizontal="center" vertical="center"/>
    </xf>
    <xf numFmtId="37" fontId="6" fillId="0" borderId="12" xfId="0" applyNumberFormat="1" applyFont="1" applyFill="1" applyBorder="1" applyAlignment="1">
      <alignment horizontal="center" vertical="center" wrapText="1"/>
    </xf>
    <xf numFmtId="3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11" borderId="11" xfId="0" applyFont="1" applyFill="1" applyBorder="1" applyAlignment="1">
      <alignment horizontal="justify" vertical="center" wrapText="1"/>
    </xf>
    <xf numFmtId="0" fontId="6" fillId="11" borderId="12" xfId="0" applyFont="1" applyFill="1" applyBorder="1" applyAlignment="1">
      <alignment horizontal="justify" vertical="center" wrapText="1"/>
    </xf>
    <xf numFmtId="0" fontId="6" fillId="11" borderId="12" xfId="0" applyFont="1" applyFill="1" applyBorder="1" applyAlignment="1">
      <alignment horizontal="center" vertical="center" wrapText="1"/>
    </xf>
    <xf numFmtId="37" fontId="6" fillId="0" borderId="20" xfId="0" applyNumberFormat="1" applyFont="1" applyFill="1" applyBorder="1" applyAlignment="1">
      <alignment horizontal="center" vertical="center"/>
    </xf>
    <xf numFmtId="0" fontId="6" fillId="9" borderId="23" xfId="0" applyFont="1" applyFill="1" applyBorder="1" applyAlignment="1">
      <alignment horizontal="justify" vertical="center" wrapText="1"/>
    </xf>
    <xf numFmtId="0" fontId="6" fillId="0" borderId="23" xfId="0" applyFont="1" applyFill="1" applyBorder="1" applyAlignment="1">
      <alignment horizontal="center" vertical="center" wrapText="1"/>
    </xf>
    <xf numFmtId="37" fontId="6" fillId="0" borderId="24" xfId="0" applyNumberFormat="1" applyFont="1" applyFill="1" applyBorder="1" applyAlignment="1">
      <alignment horizontal="center" vertical="center"/>
    </xf>
    <xf numFmtId="37" fontId="6" fillId="0" borderId="22" xfId="0" applyNumberFormat="1" applyFont="1" applyFill="1" applyBorder="1" applyAlignment="1">
      <alignment horizontal="center" vertical="center"/>
    </xf>
    <xf numFmtId="37" fontId="6" fillId="9" borderId="23" xfId="0" applyNumberFormat="1" applyFont="1" applyFill="1" applyBorder="1" applyAlignment="1">
      <alignment horizontal="center" vertical="center"/>
    </xf>
    <xf numFmtId="4" fontId="8" fillId="0" borderId="23" xfId="1" applyNumberFormat="1" applyFont="1" applyFill="1" applyBorder="1" applyAlignment="1">
      <alignment horizontal="center" vertical="center"/>
    </xf>
    <xf numFmtId="37" fontId="6" fillId="0" borderId="27" xfId="0" applyNumberFormat="1" applyFont="1" applyFill="1" applyBorder="1" applyAlignment="1">
      <alignment horizontal="center" vertical="center"/>
    </xf>
    <xf numFmtId="4" fontId="7" fillId="0" borderId="23" xfId="1" applyNumberFormat="1" applyFont="1" applyFill="1" applyBorder="1" applyAlignment="1">
      <alignment horizontal="center" vertical="center"/>
    </xf>
    <xf numFmtId="37" fontId="6" fillId="0" borderId="23" xfId="0" applyNumberFormat="1" applyFont="1" applyFill="1" applyBorder="1" applyAlignment="1">
      <alignment horizontal="center" vertical="center" wrapText="1"/>
    </xf>
    <xf numFmtId="37" fontId="6" fillId="0" borderId="23" xfId="0" applyNumberFormat="1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justify" vertical="center" wrapText="1"/>
    </xf>
    <xf numFmtId="0" fontId="6" fillId="0" borderId="17" xfId="0" applyFont="1" applyFill="1" applyBorder="1" applyAlignment="1">
      <alignment horizontal="center" vertical="center" wrapText="1"/>
    </xf>
    <xf numFmtId="37" fontId="6" fillId="0" borderId="29" xfId="0" applyNumberFormat="1" applyFont="1" applyFill="1" applyBorder="1" applyAlignment="1">
      <alignment horizontal="center" vertical="center"/>
    </xf>
    <xf numFmtId="37" fontId="6" fillId="9" borderId="17" xfId="0" applyNumberFormat="1" applyFont="1" applyFill="1" applyBorder="1" applyAlignment="1">
      <alignment horizontal="center" vertical="center"/>
    </xf>
    <xf numFmtId="4" fontId="8" fillId="0" borderId="17" xfId="1" applyNumberFormat="1" applyFont="1" applyFill="1" applyBorder="1" applyAlignment="1">
      <alignment horizontal="center" vertical="center"/>
    </xf>
    <xf numFmtId="37" fontId="6" fillId="0" borderId="31" xfId="0" applyNumberFormat="1" applyFont="1" applyFill="1" applyBorder="1" applyAlignment="1">
      <alignment horizontal="center" vertical="center"/>
    </xf>
    <xf numFmtId="4" fontId="7" fillId="0" borderId="17" xfId="1" applyNumberFormat="1" applyFont="1" applyFill="1" applyBorder="1" applyAlignment="1">
      <alignment horizontal="center" vertical="center"/>
    </xf>
    <xf numFmtId="37" fontId="6" fillId="0" borderId="17" xfId="0" applyNumberFormat="1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justify" vertical="center" wrapText="1"/>
    </xf>
    <xf numFmtId="0" fontId="6" fillId="0" borderId="16" xfId="0" applyFont="1" applyFill="1" applyBorder="1" applyAlignment="1">
      <alignment horizontal="center" vertical="center" wrapText="1"/>
    </xf>
    <xf numFmtId="37" fontId="6" fillId="0" borderId="6" xfId="0" applyNumberFormat="1" applyFont="1" applyFill="1" applyBorder="1" applyAlignment="1">
      <alignment horizontal="center" vertical="center"/>
    </xf>
    <xf numFmtId="37" fontId="6" fillId="0" borderId="32" xfId="0" applyNumberFormat="1" applyFont="1" applyFill="1" applyBorder="1" applyAlignment="1">
      <alignment horizontal="center" vertical="center"/>
    </xf>
    <xf numFmtId="37" fontId="6" fillId="9" borderId="16" xfId="0" applyNumberFormat="1" applyFont="1" applyFill="1" applyBorder="1" applyAlignment="1">
      <alignment horizontal="center" vertical="center"/>
    </xf>
    <xf numFmtId="4" fontId="8" fillId="0" borderId="16" xfId="1" applyNumberFormat="1" applyFont="1" applyFill="1" applyBorder="1" applyAlignment="1">
      <alignment horizontal="center" vertical="center"/>
    </xf>
    <xf numFmtId="37" fontId="6" fillId="0" borderId="34" xfId="0" applyNumberFormat="1" applyFont="1" applyFill="1" applyBorder="1" applyAlignment="1">
      <alignment horizontal="center" vertical="center"/>
    </xf>
    <xf numFmtId="37" fontId="6" fillId="0" borderId="16" xfId="0" applyNumberFormat="1" applyFont="1" applyFill="1" applyBorder="1" applyAlignment="1">
      <alignment horizontal="center" vertical="center" wrapText="1"/>
    </xf>
    <xf numFmtId="37" fontId="6" fillId="0" borderId="16" xfId="0" applyNumberFormat="1" applyFont="1" applyFill="1" applyBorder="1" applyAlignment="1">
      <alignment horizontal="center" vertical="center"/>
    </xf>
    <xf numFmtId="4" fontId="6" fillId="11" borderId="11" xfId="0" applyNumberFormat="1" applyFont="1" applyFill="1" applyBorder="1" applyAlignment="1">
      <alignment horizontal="justify" vertical="center" wrapText="1"/>
    </xf>
    <xf numFmtId="4" fontId="6" fillId="11" borderId="12" xfId="0" applyNumberFormat="1" applyFont="1" applyFill="1" applyBorder="1" applyAlignment="1">
      <alignment horizontal="justify" vertical="center" wrapText="1"/>
    </xf>
    <xf numFmtId="37" fontId="6" fillId="9" borderId="12" xfId="0" applyNumberFormat="1" applyFont="1" applyFill="1" applyBorder="1" applyAlignment="1">
      <alignment horizontal="center" vertical="center"/>
    </xf>
    <xf numFmtId="4" fontId="8" fillId="0" borderId="12" xfId="1" applyNumberFormat="1" applyFont="1" applyFill="1" applyBorder="1" applyAlignment="1">
      <alignment horizontal="center" vertical="center"/>
    </xf>
    <xf numFmtId="4" fontId="8" fillId="0" borderId="13" xfId="1" applyNumberFormat="1" applyFont="1" applyFill="1" applyBorder="1" applyAlignment="1">
      <alignment horizontal="center" vertical="center"/>
    </xf>
    <xf numFmtId="4" fontId="7" fillId="0" borderId="5" xfId="1" applyNumberFormat="1" applyFont="1" applyFill="1" applyBorder="1" applyAlignment="1">
      <alignment horizontal="center" vertical="center"/>
    </xf>
    <xf numFmtId="4" fontId="9" fillId="0" borderId="14" xfId="1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6" xfId="1" applyNumberFormat="1" applyFont="1" applyFill="1" applyBorder="1" applyAlignment="1">
      <alignment horizontal="center" vertical="center"/>
    </xf>
    <xf numFmtId="0" fontId="6" fillId="11" borderId="23" xfId="0" applyFont="1" applyFill="1" applyBorder="1" applyAlignment="1">
      <alignment horizontal="justify" vertical="center" wrapText="1"/>
    </xf>
    <xf numFmtId="0" fontId="6" fillId="11" borderId="23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justify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justify" vertical="center" wrapText="1"/>
    </xf>
    <xf numFmtId="4" fontId="8" fillId="0" borderId="3" xfId="1" applyNumberFormat="1" applyFont="1" applyFill="1" applyBorder="1" applyAlignment="1">
      <alignment horizontal="center" vertical="center"/>
    </xf>
    <xf numFmtId="4" fontId="9" fillId="0" borderId="3" xfId="1" applyNumberFormat="1" applyFont="1" applyFill="1" applyBorder="1" applyAlignment="1">
      <alignment horizontal="center" vertical="center"/>
    </xf>
    <xf numFmtId="37" fontId="6" fillId="10" borderId="23" xfId="0" applyNumberFormat="1" applyFont="1" applyFill="1" applyBorder="1" applyAlignment="1">
      <alignment horizontal="center" vertical="center"/>
    </xf>
    <xf numFmtId="37" fontId="6" fillId="13" borderId="16" xfId="0" applyNumberFormat="1" applyFont="1" applyFill="1" applyBorder="1" applyAlignment="1">
      <alignment horizontal="center" vertical="center"/>
    </xf>
    <xf numFmtId="39" fontId="6" fillId="13" borderId="23" xfId="0" applyNumberFormat="1" applyFont="1" applyFill="1" applyBorder="1" applyAlignment="1">
      <alignment horizontal="center" vertical="center"/>
    </xf>
    <xf numFmtId="39" fontId="6" fillId="13" borderId="17" xfId="0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vertical="center"/>
    </xf>
    <xf numFmtId="4" fontId="9" fillId="0" borderId="16" xfId="1" applyNumberFormat="1" applyFont="1" applyFill="1" applyBorder="1" applyAlignment="1">
      <alignment horizontal="center" vertical="center"/>
    </xf>
    <xf numFmtId="37" fontId="6" fillId="0" borderId="42" xfId="0" applyNumberFormat="1" applyFont="1" applyFill="1" applyBorder="1" applyAlignment="1">
      <alignment horizontal="center" vertical="center"/>
    </xf>
    <xf numFmtId="37" fontId="6" fillId="9" borderId="43" xfId="0" applyNumberFormat="1" applyFont="1" applyFill="1" applyBorder="1" applyAlignment="1">
      <alignment horizontal="center" vertical="center"/>
    </xf>
    <xf numFmtId="4" fontId="8" fillId="0" borderId="43" xfId="1" applyNumberFormat="1" applyFont="1" applyFill="1" applyBorder="1" applyAlignment="1">
      <alignment horizontal="center" vertical="center"/>
    </xf>
    <xf numFmtId="0" fontId="6" fillId="11" borderId="17" xfId="0" applyFont="1" applyFill="1" applyBorder="1" applyAlignment="1">
      <alignment horizontal="justify" vertical="center" wrapText="1"/>
    </xf>
    <xf numFmtId="0" fontId="6" fillId="11" borderId="17" xfId="0" applyFont="1" applyFill="1" applyBorder="1" applyAlignment="1">
      <alignment vertical="center" wrapText="1"/>
    </xf>
    <xf numFmtId="0" fontId="6" fillId="11" borderId="17" xfId="0" applyFont="1" applyFill="1" applyBorder="1" applyAlignment="1">
      <alignment horizontal="center" vertical="center" wrapText="1"/>
    </xf>
    <xf numFmtId="9" fontId="6" fillId="11" borderId="16" xfId="1" applyFont="1" applyFill="1" applyBorder="1" applyAlignment="1">
      <alignment horizontal="center" vertical="center" wrapText="1"/>
    </xf>
    <xf numFmtId="39" fontId="6" fillId="0" borderId="17" xfId="0" applyNumberFormat="1" applyFont="1" applyFill="1" applyBorder="1" applyAlignment="1">
      <alignment horizontal="center" vertical="center"/>
    </xf>
    <xf numFmtId="37" fontId="6" fillId="0" borderId="4" xfId="0" applyNumberFormat="1" applyFont="1" applyFill="1" applyBorder="1" applyAlignment="1">
      <alignment horizontal="center" vertical="center"/>
    </xf>
    <xf numFmtId="37" fontId="6" fillId="9" borderId="6" xfId="0" applyNumberFormat="1" applyFont="1" applyFill="1" applyBorder="1" applyAlignment="1">
      <alignment horizontal="center" vertical="center"/>
    </xf>
    <xf numFmtId="4" fontId="8" fillId="0" borderId="6" xfId="1" applyNumberFormat="1" applyFont="1" applyFill="1" applyBorder="1" applyAlignment="1">
      <alignment horizontal="center" vertical="center"/>
    </xf>
    <xf numFmtId="4" fontId="8" fillId="0" borderId="7" xfId="1" applyNumberFormat="1" applyFont="1" applyFill="1" applyBorder="1" applyAlignment="1">
      <alignment horizontal="center" vertical="center"/>
    </xf>
    <xf numFmtId="4" fontId="6" fillId="11" borderId="23" xfId="0" applyNumberFormat="1" applyFont="1" applyFill="1" applyBorder="1" applyAlignment="1">
      <alignment vertical="center" wrapText="1"/>
    </xf>
    <xf numFmtId="37" fontId="6" fillId="9" borderId="27" xfId="0" applyNumberFormat="1" applyFont="1" applyFill="1" applyBorder="1" applyAlignment="1">
      <alignment horizontal="center" vertical="center"/>
    </xf>
    <xf numFmtId="37" fontId="6" fillId="9" borderId="31" xfId="0" applyNumberFormat="1" applyFont="1" applyFill="1" applyBorder="1" applyAlignment="1">
      <alignment horizontal="center" vertical="center"/>
    </xf>
    <xf numFmtId="0" fontId="6" fillId="11" borderId="17" xfId="0" applyFont="1" applyFill="1" applyBorder="1" applyAlignment="1">
      <alignment horizontal="left" vertical="center" wrapText="1"/>
    </xf>
    <xf numFmtId="0" fontId="6" fillId="11" borderId="17" xfId="0" applyNumberFormat="1" applyFont="1" applyFill="1" applyBorder="1" applyAlignment="1">
      <alignment horizontal="center" vertical="center" wrapText="1"/>
    </xf>
    <xf numFmtId="0" fontId="6" fillId="0" borderId="29" xfId="0" applyNumberFormat="1" applyFont="1" applyFill="1" applyBorder="1" applyAlignment="1">
      <alignment horizontal="center" vertical="center" wrapText="1"/>
    </xf>
    <xf numFmtId="0" fontId="6" fillId="9" borderId="31" xfId="0" applyNumberFormat="1" applyFont="1" applyFill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11" borderId="16" xfId="0" applyFont="1" applyFill="1" applyBorder="1" applyAlignment="1">
      <alignment vertical="center" wrapText="1"/>
    </xf>
    <xf numFmtId="37" fontId="6" fillId="13" borderId="34" xfId="0" applyNumberFormat="1" applyFont="1" applyFill="1" applyBorder="1" applyAlignment="1">
      <alignment horizontal="center" vertical="center"/>
    </xf>
    <xf numFmtId="0" fontId="6" fillId="9" borderId="23" xfId="0" applyFont="1" applyFill="1" applyBorder="1" applyAlignment="1">
      <alignment horizontal="left" vertical="center" wrapText="1"/>
    </xf>
    <xf numFmtId="0" fontId="6" fillId="9" borderId="23" xfId="0" applyFont="1" applyFill="1" applyBorder="1" applyAlignment="1">
      <alignment vertical="center" wrapText="1"/>
    </xf>
    <xf numFmtId="0" fontId="6" fillId="9" borderId="23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vertical="center" wrapText="1"/>
    </xf>
    <xf numFmtId="0" fontId="6" fillId="9" borderId="16" xfId="0" applyFont="1" applyFill="1" applyBorder="1" applyAlignment="1">
      <alignment horizontal="center" vertical="center" wrapText="1"/>
    </xf>
    <xf numFmtId="37" fontId="6" fillId="9" borderId="34" xfId="0" applyNumberFormat="1" applyFont="1" applyFill="1" applyBorder="1" applyAlignment="1">
      <alignment horizontal="center" vertical="center"/>
    </xf>
    <xf numFmtId="0" fontId="6" fillId="11" borderId="23" xfId="0" applyFont="1" applyFill="1" applyBorder="1" applyAlignment="1">
      <alignment vertical="center" wrapText="1"/>
    </xf>
    <xf numFmtId="0" fontId="6" fillId="9" borderId="48" xfId="0" applyFont="1" applyFill="1" applyBorder="1" applyAlignment="1">
      <alignment horizontal="justify" vertical="center" wrapText="1"/>
    </xf>
    <xf numFmtId="0" fontId="6" fillId="9" borderId="48" xfId="0" applyFont="1" applyFill="1" applyBorder="1" applyAlignment="1">
      <alignment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48" xfId="1" applyNumberFormat="1" applyFont="1" applyFill="1" applyBorder="1" applyAlignment="1">
      <alignment horizontal="center" vertical="center"/>
    </xf>
    <xf numFmtId="37" fontId="6" fillId="13" borderId="27" xfId="0" applyNumberFormat="1" applyFont="1" applyFill="1" applyBorder="1" applyAlignment="1">
      <alignment horizontal="center" vertical="center"/>
    </xf>
    <xf numFmtId="0" fontId="6" fillId="9" borderId="43" xfId="0" applyFont="1" applyFill="1" applyBorder="1" applyAlignment="1">
      <alignment horizontal="left" vertical="center" wrapText="1"/>
    </xf>
    <xf numFmtId="0" fontId="6" fillId="9" borderId="43" xfId="0" applyFont="1" applyFill="1" applyBorder="1" applyAlignment="1">
      <alignment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11" borderId="23" xfId="1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left" vertical="center" wrapText="1"/>
    </xf>
    <xf numFmtId="0" fontId="6" fillId="9" borderId="12" xfId="0" applyFont="1" applyFill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37" fontId="6" fillId="13" borderId="15" xfId="0" applyNumberFormat="1" applyFont="1" applyFill="1" applyBorder="1" applyAlignment="1">
      <alignment horizontal="center" vertical="center"/>
    </xf>
    <xf numFmtId="0" fontId="6" fillId="11" borderId="23" xfId="0" applyFont="1" applyFill="1" applyBorder="1" applyAlignment="1">
      <alignment horizontal="left" vertical="center" wrapText="1"/>
    </xf>
    <xf numFmtId="9" fontId="6" fillId="11" borderId="23" xfId="1" applyFont="1" applyFill="1" applyBorder="1" applyAlignment="1">
      <alignment horizontal="center" vertical="center" wrapText="1"/>
    </xf>
    <xf numFmtId="9" fontId="6" fillId="0" borderId="22" xfId="1" applyFont="1" applyFill="1" applyBorder="1" applyAlignment="1">
      <alignment horizontal="center" vertical="center"/>
    </xf>
    <xf numFmtId="9" fontId="6" fillId="13" borderId="27" xfId="1" applyFont="1" applyFill="1" applyBorder="1" applyAlignment="1">
      <alignment horizontal="center" vertical="center"/>
    </xf>
    <xf numFmtId="9" fontId="6" fillId="0" borderId="27" xfId="1" applyFont="1" applyFill="1" applyBorder="1" applyAlignment="1">
      <alignment horizontal="center" vertical="center"/>
    </xf>
    <xf numFmtId="9" fontId="6" fillId="0" borderId="17" xfId="1" applyFont="1" applyFill="1" applyBorder="1" applyAlignment="1">
      <alignment horizontal="center" vertical="center"/>
    </xf>
    <xf numFmtId="0" fontId="6" fillId="11" borderId="16" xfId="0" applyFont="1" applyFill="1" applyBorder="1" applyAlignment="1">
      <alignment horizontal="left" vertical="center" wrapText="1"/>
    </xf>
    <xf numFmtId="0" fontId="6" fillId="11" borderId="16" xfId="1" applyNumberFormat="1" applyFont="1" applyFill="1" applyBorder="1" applyAlignment="1">
      <alignment horizontal="center" vertical="center" wrapText="1"/>
    </xf>
    <xf numFmtId="37" fontId="6" fillId="0" borderId="47" xfId="0" applyNumberFormat="1" applyFont="1" applyFill="1" applyBorder="1" applyAlignment="1">
      <alignment horizontal="center" vertical="center"/>
    </xf>
    <xf numFmtId="37" fontId="6" fillId="9" borderId="49" xfId="0" applyNumberFormat="1" applyFont="1" applyFill="1" applyBorder="1" applyAlignment="1">
      <alignment horizontal="center" vertical="center"/>
    </xf>
    <xf numFmtId="4" fontId="8" fillId="0" borderId="48" xfId="1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0" fontId="6" fillId="11" borderId="12" xfId="0" applyFont="1" applyFill="1" applyBorder="1" applyAlignment="1">
      <alignment vertical="center" wrapText="1"/>
    </xf>
    <xf numFmtId="0" fontId="6" fillId="0" borderId="12" xfId="1" applyNumberFormat="1" applyFont="1" applyFill="1" applyBorder="1" applyAlignment="1">
      <alignment horizontal="center" vertical="center"/>
    </xf>
    <xf numFmtId="37" fontId="6" fillId="9" borderId="15" xfId="0" applyNumberFormat="1" applyFont="1" applyFill="1" applyBorder="1" applyAlignment="1">
      <alignment horizontal="center" vertical="center"/>
    </xf>
    <xf numFmtId="4" fontId="8" fillId="0" borderId="5" xfId="1" applyNumberFormat="1" applyFont="1" applyFill="1" applyBorder="1" applyAlignment="1">
      <alignment horizontal="center" vertical="center"/>
    </xf>
    <xf numFmtId="4" fontId="8" fillId="0" borderId="14" xfId="1" applyNumberFormat="1" applyFont="1" applyFill="1" applyBorder="1" applyAlignment="1">
      <alignment horizontal="center" vertical="center"/>
    </xf>
    <xf numFmtId="0" fontId="6" fillId="0" borderId="23" xfId="1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6" fillId="0" borderId="17" xfId="1" applyNumberFormat="1" applyFont="1" applyFill="1" applyBorder="1" applyAlignment="1">
      <alignment horizontal="center" vertical="center"/>
    </xf>
    <xf numFmtId="0" fontId="6" fillId="11" borderId="17" xfId="1" applyNumberFormat="1" applyFont="1" applyFill="1" applyBorder="1" applyAlignment="1">
      <alignment horizontal="center" vertical="center"/>
    </xf>
    <xf numFmtId="0" fontId="6" fillId="11" borderId="16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4" fontId="7" fillId="0" borderId="25" xfId="1" applyNumberFormat="1" applyFont="1" applyFill="1" applyBorder="1" applyAlignment="1">
      <alignment horizontal="center" vertical="center"/>
    </xf>
    <xf numFmtId="4" fontId="7" fillId="0" borderId="33" xfId="1" applyNumberFormat="1" applyFont="1" applyFill="1" applyBorder="1" applyAlignment="1">
      <alignment horizontal="center" vertical="center"/>
    </xf>
    <xf numFmtId="4" fontId="7" fillId="0" borderId="18" xfId="1" applyNumberFormat="1" applyFont="1" applyFill="1" applyBorder="1" applyAlignment="1">
      <alignment horizontal="center" vertical="center"/>
    </xf>
    <xf numFmtId="4" fontId="7" fillId="0" borderId="21" xfId="1" applyNumberFormat="1" applyFont="1" applyFill="1" applyBorder="1" applyAlignment="1">
      <alignment horizontal="center" vertical="center"/>
    </xf>
    <xf numFmtId="4" fontId="7" fillId="0" borderId="37" xfId="1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justify" vertical="center" wrapText="1"/>
    </xf>
    <xf numFmtId="0" fontId="6" fillId="0" borderId="29" xfId="0" applyFont="1" applyBorder="1" applyAlignment="1">
      <alignment horizontal="justify" vertical="center" wrapText="1"/>
    </xf>
    <xf numFmtId="0" fontId="6" fillId="0" borderId="32" xfId="0" applyFont="1" applyBorder="1" applyAlignment="1">
      <alignment horizontal="justify" vertical="center" wrapText="1"/>
    </xf>
    <xf numFmtId="4" fontId="7" fillId="0" borderId="26" xfId="1" applyNumberFormat="1" applyFont="1" applyFill="1" applyBorder="1" applyAlignment="1">
      <alignment horizontal="center" vertical="center"/>
    </xf>
    <xf numFmtId="4" fontId="7" fillId="0" borderId="9" xfId="1" applyNumberFormat="1" applyFont="1" applyFill="1" applyBorder="1" applyAlignment="1">
      <alignment horizontal="center" vertical="center"/>
    </xf>
    <xf numFmtId="4" fontId="7" fillId="0" borderId="7" xfId="1" applyNumberFormat="1" applyFont="1" applyFill="1" applyBorder="1" applyAlignment="1">
      <alignment horizontal="center" vertical="center"/>
    </xf>
    <xf numFmtId="4" fontId="8" fillId="0" borderId="9" xfId="1" applyNumberFormat="1" applyFont="1" applyFill="1" applyBorder="1" applyAlignment="1">
      <alignment horizontal="center" vertical="center"/>
    </xf>
    <xf numFmtId="4" fontId="8" fillId="0" borderId="7" xfId="1" applyNumberFormat="1" applyFont="1" applyFill="1" applyBorder="1" applyAlignment="1">
      <alignment horizontal="center" vertical="center"/>
    </xf>
    <xf numFmtId="4" fontId="9" fillId="0" borderId="28" xfId="1" applyNumberFormat="1" applyFont="1" applyFill="1" applyBorder="1" applyAlignment="1">
      <alignment horizontal="center" vertical="center"/>
    </xf>
    <xf numFmtId="4" fontId="9" fillId="0" borderId="14" xfId="1" applyNumberFormat="1" applyFont="1" applyFill="1" applyBorder="1" applyAlignment="1">
      <alignment horizontal="center" vertical="center"/>
    </xf>
    <xf numFmtId="4" fontId="9" fillId="0" borderId="8" xfId="1" applyNumberFormat="1" applyFont="1" applyFill="1" applyBorder="1" applyAlignment="1">
      <alignment horizontal="center" vertical="center"/>
    </xf>
    <xf numFmtId="4" fontId="8" fillId="0" borderId="28" xfId="1" applyNumberFormat="1" applyFont="1" applyFill="1" applyBorder="1" applyAlignment="1">
      <alignment horizontal="center" vertical="center"/>
    </xf>
    <xf numFmtId="4" fontId="8" fillId="0" borderId="14" xfId="1" applyNumberFormat="1" applyFont="1" applyFill="1" applyBorder="1" applyAlignment="1">
      <alignment horizontal="center" vertical="center"/>
    </xf>
    <xf numFmtId="4" fontId="8" fillId="0" borderId="8" xfId="1" applyNumberFormat="1" applyFont="1" applyFill="1" applyBorder="1" applyAlignment="1">
      <alignment horizontal="center" vertical="center"/>
    </xf>
    <xf numFmtId="4" fontId="7" fillId="0" borderId="30" xfId="1" applyNumberFormat="1" applyFont="1" applyFill="1" applyBorder="1" applyAlignment="1">
      <alignment horizontal="center" vertical="center"/>
    </xf>
    <xf numFmtId="4" fontId="7" fillId="0" borderId="28" xfId="1" applyNumberFormat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center" vertical="center"/>
    </xf>
    <xf numFmtId="0" fontId="6" fillId="11" borderId="22" xfId="0" applyFont="1" applyFill="1" applyBorder="1" applyAlignment="1">
      <alignment horizontal="justify" vertical="center" wrapText="1"/>
    </xf>
    <xf numFmtId="0" fontId="6" fillId="11" borderId="29" xfId="0" applyFont="1" applyFill="1" applyBorder="1" applyAlignment="1">
      <alignment horizontal="justify" vertical="center" wrapText="1"/>
    </xf>
    <xf numFmtId="0" fontId="6" fillId="11" borderId="32" xfId="0" applyFont="1" applyFill="1" applyBorder="1" applyAlignment="1">
      <alignment horizontal="justify" vertical="center" wrapText="1"/>
    </xf>
    <xf numFmtId="4" fontId="7" fillId="0" borderId="14" xfId="1" applyNumberFormat="1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4" fontId="7" fillId="0" borderId="39" xfId="1" applyNumberFormat="1" applyFont="1" applyFill="1" applyBorder="1" applyAlignment="1">
      <alignment horizontal="center" vertical="center"/>
    </xf>
    <xf numFmtId="4" fontId="7" fillId="0" borderId="41" xfId="1" applyNumberFormat="1" applyFont="1" applyFill="1" applyBorder="1" applyAlignment="1">
      <alignment horizontal="center" vertical="center"/>
    </xf>
    <xf numFmtId="4" fontId="7" fillId="0" borderId="45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0" fontId="6" fillId="0" borderId="47" xfId="0" applyFont="1" applyBorder="1" applyAlignment="1">
      <alignment horizontal="justify" vertical="center" wrapText="1"/>
    </xf>
    <xf numFmtId="0" fontId="6" fillId="0" borderId="42" xfId="0" applyFont="1" applyBorder="1" applyAlignment="1">
      <alignment horizontal="justify" vertical="center" wrapText="1"/>
    </xf>
    <xf numFmtId="4" fontId="8" fillId="0" borderId="25" xfId="1" applyNumberFormat="1" applyFont="1" applyFill="1" applyBorder="1" applyAlignment="1">
      <alignment horizontal="center" vertical="center"/>
    </xf>
    <xf numFmtId="4" fontId="8" fillId="0" borderId="30" xfId="1" applyNumberFormat="1" applyFont="1" applyFill="1" applyBorder="1" applyAlignment="1">
      <alignment horizontal="center" vertical="center"/>
    </xf>
    <xf numFmtId="4" fontId="8" fillId="0" borderId="33" xfId="1" applyNumberFormat="1" applyFont="1" applyFill="1" applyBorder="1" applyAlignment="1">
      <alignment horizontal="center" vertical="center"/>
    </xf>
    <xf numFmtId="0" fontId="6" fillId="9" borderId="22" xfId="0" applyFont="1" applyFill="1" applyBorder="1" applyAlignment="1">
      <alignment horizontal="justify" vertical="center" wrapText="1"/>
    </xf>
    <xf numFmtId="0" fontId="6" fillId="9" borderId="29" xfId="0" applyFont="1" applyFill="1" applyBorder="1" applyAlignment="1">
      <alignment horizontal="justify" vertical="center" wrapText="1"/>
    </xf>
    <xf numFmtId="0" fontId="6" fillId="9" borderId="32" xfId="0" applyFont="1" applyFill="1" applyBorder="1" applyAlignment="1">
      <alignment horizontal="justify" vertical="center" wrapText="1"/>
    </xf>
    <xf numFmtId="4" fontId="6" fillId="11" borderId="22" xfId="0" applyNumberFormat="1" applyFont="1" applyFill="1" applyBorder="1" applyAlignment="1">
      <alignment horizontal="justify" vertical="center" wrapText="1"/>
    </xf>
    <xf numFmtId="4" fontId="6" fillId="11" borderId="29" xfId="0" applyNumberFormat="1" applyFont="1" applyFill="1" applyBorder="1" applyAlignment="1">
      <alignment horizontal="justify" vertical="center" wrapText="1"/>
    </xf>
    <xf numFmtId="4" fontId="6" fillId="11" borderId="32" xfId="0" applyNumberFormat="1" applyFont="1" applyFill="1" applyBorder="1" applyAlignment="1">
      <alignment horizontal="justify" vertical="center" wrapText="1"/>
    </xf>
    <xf numFmtId="4" fontId="7" fillId="0" borderId="18" xfId="1" applyNumberFormat="1" applyFont="1" applyFill="1" applyBorder="1" applyAlignment="1">
      <alignment horizontal="center" vertical="center" wrapText="1"/>
    </xf>
    <xf numFmtId="4" fontId="7" fillId="0" borderId="21" xfId="1" applyNumberFormat="1" applyFont="1" applyFill="1" applyBorder="1" applyAlignment="1">
      <alignment horizontal="center" vertical="center" wrapText="1"/>
    </xf>
    <xf numFmtId="4" fontId="7" fillId="0" borderId="37" xfId="1" applyNumberFormat="1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11" borderId="22" xfId="0" applyFont="1" applyFill="1" applyBorder="1" applyAlignment="1">
      <alignment horizontal="left" vertical="center" wrapText="1"/>
    </xf>
    <xf numFmtId="0" fontId="6" fillId="11" borderId="3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4" fontId="7" fillId="0" borderId="0" xfId="1" applyNumberFormat="1" applyFont="1" applyFill="1" applyBorder="1" applyAlignment="1">
      <alignment horizontal="center" vertical="center" wrapText="1"/>
    </xf>
    <xf numFmtId="4" fontId="7" fillId="0" borderId="36" xfId="1" applyNumberFormat="1" applyFont="1" applyFill="1" applyBorder="1" applyAlignment="1">
      <alignment horizontal="center" vertical="center" wrapText="1"/>
    </xf>
    <xf numFmtId="4" fontId="7" fillId="0" borderId="14" xfId="1" applyNumberFormat="1" applyFont="1" applyFill="1" applyBorder="1" applyAlignment="1">
      <alignment horizontal="center" vertical="center" wrapText="1"/>
    </xf>
    <xf numFmtId="4" fontId="7" fillId="0" borderId="8" xfId="1" applyNumberFormat="1" applyFont="1" applyFill="1" applyBorder="1" applyAlignment="1">
      <alignment horizontal="center" vertical="center" wrapText="1"/>
    </xf>
    <xf numFmtId="4" fontId="8" fillId="0" borderId="26" xfId="1" applyNumberFormat="1" applyFont="1" applyFill="1" applyBorder="1" applyAlignment="1">
      <alignment horizontal="center" vertical="center" wrapText="1"/>
    </xf>
    <xf numFmtId="4" fontId="8" fillId="0" borderId="9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9" fillId="0" borderId="28" xfId="1" applyNumberFormat="1" applyFont="1" applyFill="1" applyBorder="1" applyAlignment="1">
      <alignment horizontal="center" vertical="center" wrapText="1"/>
    </xf>
    <xf numFmtId="4" fontId="9" fillId="0" borderId="14" xfId="1" applyNumberFormat="1" applyFont="1" applyFill="1" applyBorder="1" applyAlignment="1">
      <alignment horizontal="center" vertical="center" wrapText="1"/>
    </xf>
    <xf numFmtId="4" fontId="9" fillId="0" borderId="8" xfId="1" applyNumberFormat="1" applyFont="1" applyFill="1" applyBorder="1" applyAlignment="1">
      <alignment horizontal="center" vertical="center" wrapText="1"/>
    </xf>
    <xf numFmtId="4" fontId="8" fillId="0" borderId="28" xfId="1" applyNumberFormat="1" applyFont="1" applyFill="1" applyBorder="1" applyAlignment="1">
      <alignment horizontal="center" vertical="center" wrapText="1"/>
    </xf>
    <xf numFmtId="4" fontId="8" fillId="0" borderId="14" xfId="1" applyNumberFormat="1" applyFont="1" applyFill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79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plan_operativo_2017%20%200908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operativo"/>
      <sheetName val="Hoja1"/>
      <sheetName val=" Resumen Focos-objetivos"/>
      <sheetName val="Resumen Proceso"/>
    </sheetNames>
    <sheetDataSet>
      <sheetData sheetId="0"/>
      <sheetData sheetId="1">
        <row r="6">
          <cell r="B6" t="str">
            <v>Impacto</v>
          </cell>
          <cell r="D6" t="str">
            <v>Ambiental</v>
          </cell>
          <cell r="F6" t="str">
            <v xml:space="preserve">1. Desarrollar infraestructura de transporte  generadora de conectividad, servicios de calidad, empleo y crecimiento sostenible, con responsabilidad social, mediante contratación de proyectos APP (Asociaciones Publico Privadas) en todos lo modos.
</v>
          </cell>
          <cell r="H6" t="str">
            <v xml:space="preserve">1.1. Finalizar la Estructuración y adjudicación de los proyectos restantes del programa 4G de INICIATIVA PUBLICA.
</v>
          </cell>
          <cell r="J6" t="str">
            <v>1. Desarrollar la infraestructura propiciando la vinculación de capital privado en los
diferentes modos de transporte, para fortalecer la conectividad y competitividad del
país, contribuyendo así al mejoramiento y calidad de vida de la población.</v>
          </cell>
          <cell r="L6" t="str">
            <v>Amazonas</v>
          </cell>
          <cell r="N6" t="str">
            <v xml:space="preserve">Gestión Misional y de Gobierno
</v>
          </cell>
        </row>
        <row r="7">
          <cell r="B7" t="str">
            <v>Insumo</v>
          </cell>
          <cell r="D7" t="str">
            <v>Economia</v>
          </cell>
          <cell r="F7" t="str">
            <v xml:space="preserve">2. Gestionar el desarrollo adecuado de los contratos de concesión en ejecución, facilitando la construcción y operación oportuna de la infraestructura, el desarrollo sostenible y el logro de los niveles de inversión propuestos en el PND
</v>
          </cell>
          <cell r="H7" t="str">
            <v xml:space="preserve">1.2. Realizar adjudicación de proyectos del programa de 4G de INICIATIVA PRIVADA.
</v>
          </cell>
          <cell r="J7" t="str">
            <v xml:space="preserve">2. Generar compromiso desde la Alta Dirección para la implementación de la política
de calidad al interior de la Entidad, promoviendo la participación activa del talento
humano, su formación y capacitación. </v>
          </cell>
          <cell r="L7" t="str">
            <v>Antioquia</v>
          </cell>
          <cell r="N7" t="str">
            <v xml:space="preserve">Transparencia, Participación y servicio al Ciudadano
</v>
          </cell>
        </row>
        <row r="8">
          <cell r="B8" t="str">
            <v>Proceso</v>
          </cell>
          <cell r="D8" t="str">
            <v>Efectividad</v>
          </cell>
          <cell r="F8" t="str">
            <v xml:space="preserve">3.  Generar confianza en los ciudadanos, Estado, inversionistas, y usuarios de la infraestructura, promoviendo transparencia y participación.
</v>
          </cell>
          <cell r="H8" t="str">
            <v xml:space="preserve">1.3. Articular Interinstitucionalmente, los principales MEGAPROYECTOS dirigidos a generar zonas de desarrollo económico y social, en los cuales el ancla principal es la infraestructura de transporte
</v>
          </cell>
          <cell r="J8" t="str">
            <v xml:space="preserve">3. Aplicar el marco normativo, jurídico y técnico para el desarrollo de los proyectos de
concesión de APP
</v>
          </cell>
          <cell r="L8" t="str">
            <v>Arauca</v>
          </cell>
          <cell r="N8" t="str">
            <v xml:space="preserve">Gestión del talento Humano
</v>
          </cell>
        </row>
        <row r="9">
          <cell r="B9" t="str">
            <v>Producto</v>
          </cell>
          <cell r="D9" t="str">
            <v>Eficacia</v>
          </cell>
          <cell r="F9" t="str">
            <v xml:space="preserve">4. Fortalecer la gestión y toma de decisiones oportunas, basados en el trabajo en equipo que permita la consolidación de una Agencia competitiva con solidez técnica y ética.
</v>
          </cell>
          <cell r="H9" t="str">
            <v xml:space="preserve">1.4. Desarrollar e implementar el Plan Maestro de Transporte en sus diferentes componentes, articulando a este los proyectos de la entidad. 
</v>
          </cell>
          <cell r="J9" t="str">
            <v>4. Hacer buen uso de los recursos físicos, tecnológicos y financieros</v>
          </cell>
          <cell r="L9" t="str">
            <v>Atlántico</v>
          </cell>
          <cell r="N9" t="str">
            <v xml:space="preserve">Eficiencia Administrativa
</v>
          </cell>
        </row>
        <row r="10">
          <cell r="B10" t="str">
            <v>Resultado</v>
          </cell>
          <cell r="D10" t="str">
            <v>Eficiencia</v>
          </cell>
          <cell r="H10" t="str">
            <v xml:space="preserve">1.5. Garantizar sinergia, aprendizaje y transición entre los proyectos existentes y los nuevos proyectos.
</v>
          </cell>
          <cell r="J10" t="str">
            <v>5. Promover la toma de decisiones ágil, oportuna y acertada mediante la definición de los
procedimientos definidos para la Entidad.</v>
          </cell>
          <cell r="L10" t="str">
            <v>Bolívar</v>
          </cell>
          <cell r="N10" t="str">
            <v xml:space="preserve">Gestión Financiera
</v>
          </cell>
        </row>
        <row r="11">
          <cell r="D11" t="str">
            <v>Equidad</v>
          </cell>
          <cell r="H11" t="str">
            <v xml:space="preserve">1.6. Asesorar otros sectores y entes territoriales en la estructuración y contratación de proyectos de infraestructura.
</v>
          </cell>
          <cell r="J11" t="str">
            <v>6. Atender oportunamente las Peticiones, Quejas y Reclamos (PQR) presentadas a la entidad.</v>
          </cell>
          <cell r="L11" t="str">
            <v>Boyacá</v>
          </cell>
        </row>
        <row r="12">
          <cell r="H12" t="str">
            <v xml:space="preserve">1.7. Generar nuevas fuentes de recursos propios para el desarrollo de los proyectos y operación de la ANI.
</v>
          </cell>
          <cell r="L12" t="str">
            <v>Caldas</v>
          </cell>
        </row>
        <row r="13">
          <cell r="H13" t="str">
            <v xml:space="preserve">2.1. Gestionar adecuadamente la etapa de pre-construcción de los proyectos para su terminación oportuna, garantizando el uso eficiente de recursos. 
</v>
          </cell>
          <cell r="L13" t="str">
            <v>Caquetá</v>
          </cell>
        </row>
        <row r="14">
          <cell r="H14" t="str">
            <v xml:space="preserve">2.2. Terminar en tiempo y calidad  las obras y planes de inversión programados, logrando el cumplimiento de las  metas del PND.
</v>
          </cell>
          <cell r="L14" t="str">
            <v>Casanare</v>
          </cell>
        </row>
        <row r="15">
          <cell r="H15" t="str">
            <v xml:space="preserve">2.3. Desarrollar e implementar herramientas, metodologías y sistemas para el  control y seguimiento integral  y eficiente de los proyectos.
</v>
          </cell>
          <cell r="L15" t="str">
            <v>Cauca</v>
          </cell>
        </row>
        <row r="16">
          <cell r="H16" t="str">
            <v xml:space="preserve">2.4. Estandarizar los criterios y mecanismos legales para la resolución de conflictos,  optimizando la defensa de los intereses del Estado.
</v>
          </cell>
          <cell r="L16" t="str">
            <v>Cesar</v>
          </cell>
        </row>
        <row r="17">
          <cell r="H17" t="str">
            <v xml:space="preserve">2.5. Fortalecer estrategias y herramientas que garanticen una adecuada gestión de riesgos de la entidad.
</v>
          </cell>
          <cell r="L17" t="str">
            <v>Chocó</v>
          </cell>
        </row>
        <row r="18">
          <cell r="H18" t="str">
            <v xml:space="preserve">2.6. Mantener la articulación de las interventorías a los fines esenciales de la Agencia Nacional de Infraestructura-ANI. 
</v>
          </cell>
          <cell r="L18" t="str">
            <v>Córdoba</v>
          </cell>
        </row>
        <row r="19">
          <cell r="H19" t="str">
            <v xml:space="preserve">3.1. Fortalecer las estrategias y herramientas que garanticen transparencia y confiabilidad en todas las gestiones de la entidad.
</v>
          </cell>
          <cell r="L19" t="str">
            <v>Cundinamarca</v>
          </cell>
        </row>
        <row r="20">
          <cell r="H20" t="str">
            <v xml:space="preserve">3.2. Implementar mecanismos periódicos y participativos de rendición de cuentas.
</v>
          </cell>
          <cell r="L20" t="str">
            <v>Guainía</v>
          </cell>
        </row>
        <row r="21">
          <cell r="H21" t="str">
            <v xml:space="preserve">3.3. Mantener una comunicación, interacción y gestión efectiva con las demás Entidades Públicas.
</v>
          </cell>
          <cell r="L21" t="str">
            <v>Guaviare</v>
          </cell>
        </row>
        <row r="22">
          <cell r="H22" t="str">
            <v xml:space="preserve">3.4. Desarrollar herramientas para la divulgación oportuna de información confiable y relevante.
</v>
          </cell>
          <cell r="L22" t="str">
            <v>Huila</v>
          </cell>
        </row>
        <row r="23">
          <cell r="H23" t="str">
            <v xml:space="preserve">3.5. Desarrollar procesos efectivos para la gestión predial, social y ambiental.
</v>
          </cell>
          <cell r="L23" t="str">
            <v>La Guajira</v>
          </cell>
        </row>
        <row r="24">
          <cell r="H24" t="str">
            <v xml:space="preserve">3.6. Adelantar acciones para generar reconocimiento, favorabilidad y seguimiento por formadores de opinión.
</v>
          </cell>
          <cell r="L24" t="str">
            <v>Magdalena</v>
          </cell>
        </row>
        <row r="25">
          <cell r="H25" t="str">
            <v xml:space="preserve">4.1. Desarrollar estrategias y mecanismos de trabajo en equipo que fortalezcan el Talento Humano y  promuevan un clima organizacional motivado y armónico.
</v>
          </cell>
          <cell r="L25" t="str">
            <v>Meta</v>
          </cell>
        </row>
        <row r="26">
          <cell r="H26" t="str">
            <v xml:space="preserve">4.2. Promover la administración digital de la Agencia Nacional de Infraestructura  
</v>
          </cell>
          <cell r="L26" t="str">
            <v>Nariño</v>
          </cell>
        </row>
        <row r="27">
          <cell r="H27" t="str">
            <v xml:space="preserve">4.3. Fortalecer y mantener el Sistema Integrado de Gestión que optimice los procesos basados en el mejoramiento continuo,  articulando la gestión de los equipos a la planeación estratégica.
</v>
          </cell>
          <cell r="L27" t="str">
            <v>Norte de Santander</v>
          </cell>
        </row>
        <row r="28">
          <cell r="H28" t="str">
            <v xml:space="preserve">4.4. Implementar estrategias y herramientas de gestión del conocimiento para fortalecer la toma de decisiones.
</v>
          </cell>
          <cell r="L28" t="str">
            <v>Putumayo</v>
          </cell>
        </row>
        <row r="29">
          <cell r="H29" t="str">
            <v xml:space="preserve">4.5. Gestionar la consecución, ejecución y control de los recursos físicos y financieros de manera  oportuna y eficiente, que permita el adecuado funcionamiento de la Entidad y  desarrollo de los proyectos a su cargo.
</v>
          </cell>
          <cell r="L29" t="str">
            <v>Quindío</v>
          </cell>
        </row>
        <row r="30">
          <cell r="L30" t="str">
            <v>Risaralda</v>
          </cell>
        </row>
        <row r="31">
          <cell r="L31" t="str">
            <v>San Andrés y Providencia</v>
          </cell>
        </row>
        <row r="32">
          <cell r="L32" t="str">
            <v>Santander</v>
          </cell>
        </row>
        <row r="33">
          <cell r="L33" t="str">
            <v>Sucre</v>
          </cell>
        </row>
        <row r="34">
          <cell r="L34" t="str">
            <v>Tolima</v>
          </cell>
        </row>
        <row r="35">
          <cell r="L35" t="str">
            <v>Valle del Cauca</v>
          </cell>
        </row>
        <row r="36">
          <cell r="L36" t="str">
            <v>Vaupés</v>
          </cell>
        </row>
        <row r="37">
          <cell r="L37" t="str">
            <v>Vichada</v>
          </cell>
        </row>
        <row r="38">
          <cell r="L38" t="str">
            <v>Vichada</v>
          </cell>
        </row>
        <row r="39">
          <cell r="L39" t="str">
            <v>Nación.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73"/>
  <sheetViews>
    <sheetView showGridLines="0" tabSelected="1" zoomScale="55" zoomScaleNormal="55" workbookViewId="0">
      <selection activeCell="R7" sqref="R7"/>
    </sheetView>
  </sheetViews>
  <sheetFormatPr baseColWidth="10" defaultRowHeight="13.5" x14ac:dyDescent="0.25"/>
  <cols>
    <col min="1" max="1" width="2.7109375" style="1" customWidth="1"/>
    <col min="2" max="2" width="23.28515625" style="1" customWidth="1"/>
    <col min="3" max="3" width="56.7109375" style="1" customWidth="1"/>
    <col min="4" max="4" width="22.5703125" style="1" hidden="1" customWidth="1"/>
    <col min="5" max="5" width="65.28515625" style="1" customWidth="1"/>
    <col min="6" max="6" width="27.85546875" style="2" customWidth="1"/>
    <col min="7" max="7" width="15.140625" style="1" customWidth="1"/>
    <col min="8" max="11" width="18.140625" style="1" customWidth="1"/>
    <col min="12" max="12" width="13" style="1" customWidth="1"/>
    <col min="13" max="13" width="12.42578125" style="1" customWidth="1"/>
    <col min="14" max="14" width="22.42578125" style="1" customWidth="1"/>
    <col min="15" max="15" width="21.85546875" style="1" customWidth="1"/>
    <col min="16" max="16" width="23.7109375" style="1" customWidth="1"/>
    <col min="17" max="18" width="12.42578125" style="1" customWidth="1"/>
    <col min="19" max="20" width="19.5703125" style="1" customWidth="1"/>
    <col min="21" max="21" width="24.140625" style="1" customWidth="1"/>
    <col min="22" max="23" width="10.5703125" style="1" hidden="1" customWidth="1"/>
    <col min="24" max="26" width="17" style="1" hidden="1" customWidth="1"/>
    <col min="27" max="28" width="10.5703125" style="1" hidden="1" customWidth="1"/>
    <col min="29" max="31" width="17.28515625" style="1" hidden="1" customWidth="1"/>
    <col min="32" max="32" width="15.28515625" style="1" customWidth="1"/>
    <col min="33" max="33" width="17.85546875" style="1" customWidth="1"/>
    <col min="34" max="34" width="21.5703125" style="1" customWidth="1"/>
    <col min="35" max="35" width="25" style="1" customWidth="1"/>
    <col min="36" max="36" width="26.140625" style="1" customWidth="1"/>
    <col min="37" max="37" width="46.140625" style="1" customWidth="1"/>
    <col min="38" max="16384" width="11.42578125" style="1"/>
  </cols>
  <sheetData>
    <row r="1" spans="2:39" ht="14.25" thickBot="1" x14ac:dyDescent="0.3">
      <c r="E1" s="1" t="s">
        <v>0</v>
      </c>
    </row>
    <row r="2" spans="2:39" ht="46.5" customHeight="1" thickBot="1" x14ac:dyDescent="0.3">
      <c r="B2" s="217" t="s">
        <v>1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  <c r="AF2" s="218"/>
      <c r="AG2" s="218"/>
      <c r="AH2" s="218"/>
      <c r="AI2" s="218"/>
      <c r="AJ2" s="218"/>
      <c r="AK2" s="219"/>
    </row>
    <row r="3" spans="2:39" ht="46.5" customHeight="1" thickBot="1" x14ac:dyDescent="0.3">
      <c r="B3" s="217" t="s">
        <v>2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9"/>
    </row>
    <row r="4" spans="2:39" ht="46.5" customHeight="1" thickBot="1" x14ac:dyDescent="0.3">
      <c r="B4" s="217" t="s">
        <v>3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9"/>
    </row>
    <row r="5" spans="2:39" ht="46.5" customHeight="1" thickBot="1" x14ac:dyDescent="0.3">
      <c r="B5" s="217" t="s">
        <v>4</v>
      </c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9"/>
    </row>
    <row r="6" spans="2:39" ht="94.5" customHeight="1" thickBot="1" x14ac:dyDescent="0.3">
      <c r="B6" s="3" t="s">
        <v>5</v>
      </c>
      <c r="C6" s="4" t="s">
        <v>6</v>
      </c>
      <c r="D6" s="5" t="s">
        <v>7</v>
      </c>
      <c r="E6" s="4" t="s">
        <v>8</v>
      </c>
      <c r="F6" s="5" t="s">
        <v>9</v>
      </c>
      <c r="G6" s="6" t="s">
        <v>10</v>
      </c>
      <c r="H6" s="7" t="s">
        <v>11</v>
      </c>
      <c r="I6" s="7" t="s">
        <v>12</v>
      </c>
      <c r="J6" s="7" t="s">
        <v>13</v>
      </c>
      <c r="K6" s="8" t="s">
        <v>14</v>
      </c>
      <c r="L6" s="9" t="s">
        <v>15</v>
      </c>
      <c r="M6" s="9" t="s">
        <v>16</v>
      </c>
      <c r="N6" s="9" t="s">
        <v>17</v>
      </c>
      <c r="O6" s="10" t="s">
        <v>18</v>
      </c>
      <c r="P6" s="11" t="s">
        <v>19</v>
      </c>
      <c r="Q6" s="12" t="s">
        <v>20</v>
      </c>
      <c r="R6" s="12" t="s">
        <v>21</v>
      </c>
      <c r="S6" s="12" t="s">
        <v>22</v>
      </c>
      <c r="T6" s="13" t="s">
        <v>23</v>
      </c>
      <c r="U6" s="14" t="s">
        <v>24</v>
      </c>
      <c r="V6" s="15" t="s">
        <v>25</v>
      </c>
      <c r="W6" s="15" t="s">
        <v>26</v>
      </c>
      <c r="X6" s="15" t="s">
        <v>27</v>
      </c>
      <c r="Y6" s="16" t="s">
        <v>28</v>
      </c>
      <c r="Z6" s="17" t="s">
        <v>29</v>
      </c>
      <c r="AA6" s="18" t="s">
        <v>30</v>
      </c>
      <c r="AB6" s="18" t="s">
        <v>31</v>
      </c>
      <c r="AC6" s="18" t="s">
        <v>32</v>
      </c>
      <c r="AD6" s="19" t="s">
        <v>33</v>
      </c>
      <c r="AE6" s="20" t="s">
        <v>34</v>
      </c>
      <c r="AF6" s="21" t="s">
        <v>35</v>
      </c>
      <c r="AG6" s="21" t="s">
        <v>36</v>
      </c>
      <c r="AH6" s="21" t="s">
        <v>37</v>
      </c>
      <c r="AI6" s="21" t="s">
        <v>38</v>
      </c>
      <c r="AJ6" s="22" t="s">
        <v>39</v>
      </c>
      <c r="AK6" s="23" t="s">
        <v>40</v>
      </c>
    </row>
    <row r="7" spans="2:39" s="39" customFormat="1" ht="60" customHeight="1" thickBot="1" x14ac:dyDescent="0.3">
      <c r="B7" s="220" t="s">
        <v>41</v>
      </c>
      <c r="C7" s="24" t="s">
        <v>42</v>
      </c>
      <c r="D7" s="25" t="s">
        <v>43</v>
      </c>
      <c r="E7" s="25" t="s">
        <v>44</v>
      </c>
      <c r="F7" s="26" t="s">
        <v>45</v>
      </c>
      <c r="G7" s="26">
        <v>1</v>
      </c>
      <c r="H7" s="27">
        <f>M7+R7</f>
        <v>1</v>
      </c>
      <c r="I7" s="28">
        <f>H7*100/G7</f>
        <v>100</v>
      </c>
      <c r="J7" s="29">
        <f>AVERAGE(I7)</f>
        <v>100</v>
      </c>
      <c r="K7" s="223">
        <f>AVERAGE(J7:J17)</f>
        <v>29.870129870129869</v>
      </c>
      <c r="L7" s="30">
        <v>1</v>
      </c>
      <c r="M7" s="31">
        <v>0</v>
      </c>
      <c r="N7" s="29">
        <f>M7*100/L7</f>
        <v>0</v>
      </c>
      <c r="O7" s="32">
        <f>AVERAGE(N7)</f>
        <v>0</v>
      </c>
      <c r="P7" s="225">
        <f>AVERAGE(O8,O7)</f>
        <v>0</v>
      </c>
      <c r="Q7" s="30">
        <v>0</v>
      </c>
      <c r="R7" s="33">
        <v>1</v>
      </c>
      <c r="S7" s="34">
        <v>120</v>
      </c>
      <c r="T7" s="35">
        <f>AVERAGE(S7)</f>
        <v>120</v>
      </c>
      <c r="U7" s="225">
        <f>AVERAGE(T7:T16)</f>
        <v>61.919191919191917</v>
      </c>
      <c r="V7" s="36">
        <v>0</v>
      </c>
      <c r="W7" s="33"/>
      <c r="X7" s="28" t="e">
        <f>W7*100/V7</f>
        <v>#DIV/0!</v>
      </c>
      <c r="Y7" s="35" t="e">
        <f>AVERAGE(X7)</f>
        <v>#DIV/0!</v>
      </c>
      <c r="Z7" s="225" t="e">
        <f>AVERAGE(Y8,Y7)</f>
        <v>#DIV/0!</v>
      </c>
      <c r="AA7" s="36">
        <v>0</v>
      </c>
      <c r="AB7" s="33"/>
      <c r="AC7" s="28" t="e">
        <f>AB7*100/AA7</f>
        <v>#DIV/0!</v>
      </c>
      <c r="AD7" s="35" t="e">
        <f>AVERAGE(AC7)</f>
        <v>#DIV/0!</v>
      </c>
      <c r="AE7" s="225" t="e">
        <f>AVERAGE(AD8,AD7)</f>
        <v>#DIV/0!</v>
      </c>
      <c r="AF7" s="37">
        <f t="shared" ref="AF7:AG38" si="0">L7+Q7</f>
        <v>1</v>
      </c>
      <c r="AG7" s="27">
        <f t="shared" si="0"/>
        <v>1</v>
      </c>
      <c r="AH7" s="28">
        <f t="shared" ref="AH7:AH69" si="1">AG7*100/AF7</f>
        <v>100</v>
      </c>
      <c r="AI7" s="29">
        <f>AVERAGE(AH7)</f>
        <v>100</v>
      </c>
      <c r="AJ7" s="223">
        <f>AVERAGE(AI7:AI16)</f>
        <v>58.585858585858581</v>
      </c>
      <c r="AK7" s="211">
        <f>AVERAGE(AJ7,AJ18,AJ40,AJ57)</f>
        <v>71.011188891942851</v>
      </c>
      <c r="AL7" s="38"/>
    </row>
    <row r="8" spans="2:39" s="39" customFormat="1" ht="60" customHeight="1" thickBot="1" x14ac:dyDescent="0.3">
      <c r="B8" s="221"/>
      <c r="C8" s="40" t="s">
        <v>46</v>
      </c>
      <c r="D8" s="41" t="s">
        <v>43</v>
      </c>
      <c r="E8" s="41" t="s">
        <v>47</v>
      </c>
      <c r="F8" s="42" t="s">
        <v>48</v>
      </c>
      <c r="G8" s="42">
        <v>4</v>
      </c>
      <c r="H8" s="27">
        <f>M8+R8</f>
        <v>0</v>
      </c>
      <c r="I8" s="28">
        <f t="shared" ref="I8:I71" si="2">H8*100/G8</f>
        <v>0</v>
      </c>
      <c r="J8" s="29">
        <f>AVERAGE(I8)</f>
        <v>0</v>
      </c>
      <c r="K8" s="223"/>
      <c r="L8" s="30">
        <v>1</v>
      </c>
      <c r="M8" s="31">
        <v>0</v>
      </c>
      <c r="N8" s="28">
        <f>M8*100/L8</f>
        <v>0</v>
      </c>
      <c r="O8" s="29">
        <f>AVERAGE(N8)</f>
        <v>0</v>
      </c>
      <c r="P8" s="225"/>
      <c r="Q8" s="30">
        <v>1</v>
      </c>
      <c r="R8" s="43">
        <v>0</v>
      </c>
      <c r="S8" s="28">
        <f t="shared" ref="S8:S71" si="3">R8*100/Q8</f>
        <v>0</v>
      </c>
      <c r="T8" s="35">
        <f>AVERAGE(S8)</f>
        <v>0</v>
      </c>
      <c r="U8" s="225"/>
      <c r="V8" s="36">
        <v>1</v>
      </c>
      <c r="W8" s="33"/>
      <c r="X8" s="28">
        <f>W8*100/V8</f>
        <v>0</v>
      </c>
      <c r="Y8" s="35">
        <f>AVERAGE(X8)</f>
        <v>0</v>
      </c>
      <c r="Z8" s="225"/>
      <c r="AA8" s="36">
        <v>1</v>
      </c>
      <c r="AB8" s="33"/>
      <c r="AC8" s="28">
        <f t="shared" ref="AC8:AC68" si="4">AB8*100/AA8</f>
        <v>0</v>
      </c>
      <c r="AD8" s="35">
        <f>AVERAGE(AC8)</f>
        <v>0</v>
      </c>
      <c r="AE8" s="225"/>
      <c r="AF8" s="37">
        <f t="shared" si="0"/>
        <v>2</v>
      </c>
      <c r="AG8" s="27">
        <f t="shared" si="0"/>
        <v>0</v>
      </c>
      <c r="AH8" s="28">
        <f t="shared" si="1"/>
        <v>0</v>
      </c>
      <c r="AI8" s="29">
        <f>AVERAGE(AH8)</f>
        <v>0</v>
      </c>
      <c r="AJ8" s="223"/>
      <c r="AK8" s="212"/>
      <c r="AL8" s="38"/>
    </row>
    <row r="9" spans="2:39" ht="60" customHeight="1" thickBot="1" x14ac:dyDescent="0.3">
      <c r="B9" s="221"/>
      <c r="C9" s="205" t="s">
        <v>49</v>
      </c>
      <c r="D9" s="44" t="s">
        <v>43</v>
      </c>
      <c r="E9" s="44" t="s">
        <v>50</v>
      </c>
      <c r="F9" s="45" t="s">
        <v>51</v>
      </c>
      <c r="G9" s="45">
        <v>4</v>
      </c>
      <c r="H9" s="46">
        <f>M9+R9</f>
        <v>1</v>
      </c>
      <c r="I9" s="28">
        <f t="shared" si="2"/>
        <v>25</v>
      </c>
      <c r="J9" s="167">
        <f>AVERAGE(I9:I11)</f>
        <v>8.3333333333333339</v>
      </c>
      <c r="K9" s="223"/>
      <c r="L9" s="47">
        <v>0</v>
      </c>
      <c r="M9" s="48">
        <v>0</v>
      </c>
      <c r="N9" s="49" t="e">
        <f>M9*100/L9</f>
        <v>#DIV/0!</v>
      </c>
      <c r="O9" s="227" t="e">
        <f>AVERAGE(N9:N11)</f>
        <v>#DIV/0!</v>
      </c>
      <c r="P9" s="225"/>
      <c r="Q9" s="47">
        <v>1</v>
      </c>
      <c r="R9" s="50">
        <v>1</v>
      </c>
      <c r="S9" s="51">
        <f t="shared" si="3"/>
        <v>100</v>
      </c>
      <c r="T9" s="230">
        <f>AVERAGE(S9:S10)</f>
        <v>50</v>
      </c>
      <c r="U9" s="225"/>
      <c r="V9" s="36">
        <v>0</v>
      </c>
      <c r="W9" s="50"/>
      <c r="X9" s="51" t="e">
        <f t="shared" ref="X9:X68" si="5">W9*100/V9</f>
        <v>#DIV/0!</v>
      </c>
      <c r="Y9" s="233" t="e">
        <f>AVERAGE(X9:X11)</f>
        <v>#DIV/0!</v>
      </c>
      <c r="Z9" s="225"/>
      <c r="AA9" s="36">
        <v>3</v>
      </c>
      <c r="AB9" s="50"/>
      <c r="AC9" s="51">
        <f>AB9*100/AA9</f>
        <v>0</v>
      </c>
      <c r="AD9" s="233" t="e">
        <f>AVERAGE(AC9:AC11)</f>
        <v>#DIV/0!</v>
      </c>
      <c r="AE9" s="225"/>
      <c r="AF9" s="52">
        <f t="shared" si="0"/>
        <v>1</v>
      </c>
      <c r="AG9" s="53">
        <f t="shared" si="0"/>
        <v>1</v>
      </c>
      <c r="AH9" s="51">
        <f t="shared" si="1"/>
        <v>100</v>
      </c>
      <c r="AI9" s="167">
        <f>AVERAGE(AH9:AH10)</f>
        <v>50</v>
      </c>
      <c r="AJ9" s="223"/>
      <c r="AK9" s="212"/>
    </row>
    <row r="10" spans="2:39" ht="60" customHeight="1" thickBot="1" x14ac:dyDescent="0.3">
      <c r="B10" s="221"/>
      <c r="C10" s="206"/>
      <c r="D10" s="54" t="s">
        <v>52</v>
      </c>
      <c r="E10" s="54" t="s">
        <v>53</v>
      </c>
      <c r="F10" s="55" t="s">
        <v>54</v>
      </c>
      <c r="G10" s="55">
        <v>5</v>
      </c>
      <c r="H10" s="36">
        <f>M10+R10</f>
        <v>0</v>
      </c>
      <c r="I10" s="28">
        <f t="shared" si="2"/>
        <v>0</v>
      </c>
      <c r="J10" s="186"/>
      <c r="K10" s="223"/>
      <c r="L10" s="56">
        <v>0</v>
      </c>
      <c r="M10" s="57">
        <v>0</v>
      </c>
      <c r="N10" s="58" t="e">
        <f>M10*100/L10</f>
        <v>#DIV/0!</v>
      </c>
      <c r="O10" s="228"/>
      <c r="P10" s="225"/>
      <c r="Q10" s="56">
        <v>1</v>
      </c>
      <c r="R10" s="59">
        <v>0</v>
      </c>
      <c r="S10" s="60">
        <f t="shared" si="3"/>
        <v>0</v>
      </c>
      <c r="T10" s="231"/>
      <c r="U10" s="225"/>
      <c r="V10" s="36">
        <v>1</v>
      </c>
      <c r="W10" s="59"/>
      <c r="X10" s="60">
        <f t="shared" si="5"/>
        <v>0</v>
      </c>
      <c r="Y10" s="234"/>
      <c r="Z10" s="225"/>
      <c r="AA10" s="36">
        <v>3</v>
      </c>
      <c r="AB10" s="59"/>
      <c r="AC10" s="60">
        <f>AB10*100/AA10</f>
        <v>0</v>
      </c>
      <c r="AD10" s="234"/>
      <c r="AE10" s="225"/>
      <c r="AF10" s="61">
        <f t="shared" si="0"/>
        <v>1</v>
      </c>
      <c r="AG10" s="36">
        <f t="shared" si="0"/>
        <v>0</v>
      </c>
      <c r="AH10" s="60">
        <f t="shared" si="1"/>
        <v>0</v>
      </c>
      <c r="AI10" s="186"/>
      <c r="AJ10" s="223"/>
      <c r="AK10" s="212"/>
    </row>
    <row r="11" spans="2:39" s="39" customFormat="1" ht="60" customHeight="1" thickBot="1" x14ac:dyDescent="0.3">
      <c r="B11" s="221"/>
      <c r="C11" s="207"/>
      <c r="D11" s="62" t="s">
        <v>43</v>
      </c>
      <c r="E11" s="62" t="s">
        <v>55</v>
      </c>
      <c r="F11" s="63" t="s">
        <v>45</v>
      </c>
      <c r="G11" s="63">
        <v>1</v>
      </c>
      <c r="H11" s="64">
        <f>M11+R11</f>
        <v>0</v>
      </c>
      <c r="I11" s="28">
        <f t="shared" si="2"/>
        <v>0</v>
      </c>
      <c r="J11" s="168"/>
      <c r="K11" s="223"/>
      <c r="L11" s="65">
        <v>0</v>
      </c>
      <c r="M11" s="66">
        <v>0</v>
      </c>
      <c r="N11" s="67" t="e">
        <f>M11*100/L11</f>
        <v>#DIV/0!</v>
      </c>
      <c r="O11" s="229"/>
      <c r="P11" s="225"/>
      <c r="Q11" s="65">
        <v>0</v>
      </c>
      <c r="R11" s="68">
        <v>0</v>
      </c>
      <c r="S11" s="67" t="e">
        <f>R11*100/Q11</f>
        <v>#DIV/0!</v>
      </c>
      <c r="T11" s="232"/>
      <c r="U11" s="225"/>
      <c r="V11" s="36">
        <v>1</v>
      </c>
      <c r="W11" s="68"/>
      <c r="X11" s="34">
        <f t="shared" si="5"/>
        <v>0</v>
      </c>
      <c r="Y11" s="235"/>
      <c r="Z11" s="225"/>
      <c r="AA11" s="36">
        <v>0</v>
      </c>
      <c r="AB11" s="68"/>
      <c r="AC11" s="34" t="e">
        <f t="shared" si="4"/>
        <v>#DIV/0!</v>
      </c>
      <c r="AD11" s="235"/>
      <c r="AE11" s="225"/>
      <c r="AF11" s="69">
        <f t="shared" si="0"/>
        <v>0</v>
      </c>
      <c r="AG11" s="70">
        <f t="shared" si="0"/>
        <v>0</v>
      </c>
      <c r="AH11" s="67" t="e">
        <f t="shared" si="1"/>
        <v>#DIV/0!</v>
      </c>
      <c r="AI11" s="168"/>
      <c r="AJ11" s="223"/>
      <c r="AK11" s="212"/>
    </row>
    <row r="12" spans="2:39" ht="60" customHeight="1" thickBot="1" x14ac:dyDescent="0.3">
      <c r="B12" s="221"/>
      <c r="C12" s="71" t="s">
        <v>56</v>
      </c>
      <c r="D12" s="72" t="s">
        <v>57</v>
      </c>
      <c r="E12" s="72" t="s">
        <v>58</v>
      </c>
      <c r="F12" s="42" t="s">
        <v>51</v>
      </c>
      <c r="G12" s="42">
        <v>3</v>
      </c>
      <c r="H12" s="27">
        <f t="shared" ref="H12:H71" si="6">M12+R12</f>
        <v>0</v>
      </c>
      <c r="I12" s="28">
        <f t="shared" si="2"/>
        <v>0</v>
      </c>
      <c r="J12" s="29">
        <f>AVERAGE(I12)</f>
        <v>0</v>
      </c>
      <c r="K12" s="223"/>
      <c r="L12" s="30">
        <v>0</v>
      </c>
      <c r="M12" s="73">
        <v>0</v>
      </c>
      <c r="N12" s="74" t="e">
        <f t="shared" ref="N12:N18" si="7">M12*100/L12</f>
        <v>#DIV/0!</v>
      </c>
      <c r="O12" s="75" t="e">
        <f>AVERAGE(N12)</f>
        <v>#DIV/0!</v>
      </c>
      <c r="P12" s="225"/>
      <c r="Q12" s="43">
        <v>1</v>
      </c>
      <c r="R12" s="43">
        <v>0</v>
      </c>
      <c r="S12" s="76">
        <f t="shared" si="3"/>
        <v>0</v>
      </c>
      <c r="T12" s="77">
        <f>AVERAGE(S12)</f>
        <v>0</v>
      </c>
      <c r="U12" s="225"/>
      <c r="V12" s="36">
        <v>1</v>
      </c>
      <c r="W12" s="43"/>
      <c r="X12" s="76">
        <f t="shared" si="5"/>
        <v>0</v>
      </c>
      <c r="Y12" s="77">
        <f>AVERAGE(X12)</f>
        <v>0</v>
      </c>
      <c r="Z12" s="225"/>
      <c r="AA12" s="36">
        <v>1</v>
      </c>
      <c r="AB12" s="43"/>
      <c r="AC12" s="76">
        <f t="shared" si="4"/>
        <v>0</v>
      </c>
      <c r="AD12" s="77">
        <f>AVERAGE(AC12)</f>
        <v>0</v>
      </c>
      <c r="AE12" s="225"/>
      <c r="AF12" s="37">
        <f t="shared" si="0"/>
        <v>1</v>
      </c>
      <c r="AG12" s="27">
        <f t="shared" si="0"/>
        <v>0</v>
      </c>
      <c r="AH12" s="28">
        <f t="shared" si="1"/>
        <v>0</v>
      </c>
      <c r="AI12" s="29">
        <f>AVERAGE(AH12)</f>
        <v>0</v>
      </c>
      <c r="AJ12" s="223"/>
      <c r="AK12" s="212"/>
      <c r="AM12" s="39"/>
    </row>
    <row r="13" spans="2:39" s="39" customFormat="1" ht="60" customHeight="1" thickBot="1" x14ac:dyDescent="0.3">
      <c r="B13" s="221"/>
      <c r="C13" s="172" t="s">
        <v>59</v>
      </c>
      <c r="D13" s="44" t="s">
        <v>60</v>
      </c>
      <c r="E13" s="44" t="s">
        <v>61</v>
      </c>
      <c r="F13" s="45" t="s">
        <v>51</v>
      </c>
      <c r="G13" s="78">
        <v>1</v>
      </c>
      <c r="H13" s="46">
        <f t="shared" si="6"/>
        <v>0</v>
      </c>
      <c r="I13" s="28">
        <f t="shared" si="2"/>
        <v>0</v>
      </c>
      <c r="J13" s="167">
        <f>AVERAGE(I13:I14)</f>
        <v>50.757575757575758</v>
      </c>
      <c r="K13" s="223"/>
      <c r="L13" s="47">
        <v>0</v>
      </c>
      <c r="M13" s="48">
        <v>0</v>
      </c>
      <c r="N13" s="49" t="e">
        <f t="shared" si="7"/>
        <v>#DIV/0!</v>
      </c>
      <c r="O13" s="199" t="e">
        <f>AVERAGE(N13:N14)</f>
        <v>#DIV/0!</v>
      </c>
      <c r="P13" s="225"/>
      <c r="Q13" s="47">
        <v>0</v>
      </c>
      <c r="R13" s="50">
        <v>0</v>
      </c>
      <c r="S13" s="49" t="e">
        <f t="shared" si="3"/>
        <v>#DIV/0!</v>
      </c>
      <c r="T13" s="180">
        <f>AVERAGE(S14)</f>
        <v>101.51515151515152</v>
      </c>
      <c r="U13" s="225"/>
      <c r="V13" s="36">
        <v>0</v>
      </c>
      <c r="W13" s="50"/>
      <c r="X13" s="51" t="e">
        <f t="shared" si="5"/>
        <v>#DIV/0!</v>
      </c>
      <c r="Y13" s="183" t="e">
        <f>AVERAGE(X13:X14)</f>
        <v>#DIV/0!</v>
      </c>
      <c r="Z13" s="225"/>
      <c r="AA13" s="36">
        <v>1</v>
      </c>
      <c r="AB13" s="50"/>
      <c r="AC13" s="51">
        <f t="shared" si="4"/>
        <v>0</v>
      </c>
      <c r="AD13" s="180">
        <f>AVERAGE(AC13:AC14)</f>
        <v>0</v>
      </c>
      <c r="AE13" s="225"/>
      <c r="AF13" s="52">
        <f t="shared" si="0"/>
        <v>0</v>
      </c>
      <c r="AG13" s="53">
        <f t="shared" si="0"/>
        <v>0</v>
      </c>
      <c r="AH13" s="49" t="e">
        <f t="shared" si="1"/>
        <v>#DIV/0!</v>
      </c>
      <c r="AI13" s="167">
        <f>AVERAGE(AH14)</f>
        <v>101.51515151515152</v>
      </c>
      <c r="AJ13" s="223"/>
      <c r="AK13" s="212"/>
      <c r="AL13" s="79"/>
    </row>
    <row r="14" spans="2:39" s="39" customFormat="1" ht="60" customHeight="1" thickBot="1" x14ac:dyDescent="0.3">
      <c r="B14" s="221"/>
      <c r="C14" s="174"/>
      <c r="D14" s="62" t="s">
        <v>60</v>
      </c>
      <c r="E14" s="62" t="s">
        <v>62</v>
      </c>
      <c r="F14" s="80" t="s">
        <v>63</v>
      </c>
      <c r="G14" s="81">
        <v>66</v>
      </c>
      <c r="H14" s="70">
        <f t="shared" si="6"/>
        <v>67</v>
      </c>
      <c r="I14" s="28">
        <f t="shared" si="2"/>
        <v>101.51515151515152</v>
      </c>
      <c r="J14" s="168"/>
      <c r="K14" s="223"/>
      <c r="L14" s="65">
        <v>0</v>
      </c>
      <c r="M14" s="66">
        <v>0</v>
      </c>
      <c r="N14" s="67" t="e">
        <f t="shared" si="7"/>
        <v>#DIV/0!</v>
      </c>
      <c r="O14" s="179"/>
      <c r="P14" s="225"/>
      <c r="Q14" s="65">
        <v>66</v>
      </c>
      <c r="R14" s="68">
        <v>67</v>
      </c>
      <c r="S14" s="34">
        <f t="shared" si="3"/>
        <v>101.51515151515152</v>
      </c>
      <c r="T14" s="182"/>
      <c r="U14" s="225"/>
      <c r="V14" s="36">
        <v>24</v>
      </c>
      <c r="W14" s="68"/>
      <c r="X14" s="34">
        <f t="shared" si="5"/>
        <v>0</v>
      </c>
      <c r="Y14" s="185"/>
      <c r="Z14" s="225"/>
      <c r="AA14" s="36">
        <v>14</v>
      </c>
      <c r="AB14" s="68"/>
      <c r="AC14" s="34">
        <f t="shared" si="4"/>
        <v>0</v>
      </c>
      <c r="AD14" s="182"/>
      <c r="AE14" s="225"/>
      <c r="AF14" s="69">
        <f t="shared" si="0"/>
        <v>66</v>
      </c>
      <c r="AG14" s="70">
        <f t="shared" si="0"/>
        <v>67</v>
      </c>
      <c r="AH14" s="34">
        <f t="shared" si="1"/>
        <v>101.51515151515152</v>
      </c>
      <c r="AI14" s="168"/>
      <c r="AJ14" s="223"/>
      <c r="AK14" s="212"/>
      <c r="AL14" s="79"/>
    </row>
    <row r="15" spans="2:39" ht="60" customHeight="1" thickBot="1" x14ac:dyDescent="0.3">
      <c r="B15" s="221"/>
      <c r="C15" s="215" t="s">
        <v>64</v>
      </c>
      <c r="D15" s="82" t="s">
        <v>43</v>
      </c>
      <c r="E15" s="82" t="s">
        <v>65</v>
      </c>
      <c r="F15" s="83" t="s">
        <v>66</v>
      </c>
      <c r="G15" s="83">
        <v>1</v>
      </c>
      <c r="H15" s="46">
        <f t="shared" si="6"/>
        <v>1</v>
      </c>
      <c r="I15" s="28">
        <f t="shared" si="2"/>
        <v>100</v>
      </c>
      <c r="J15" s="167">
        <f>AVERAGE(I15:I16)</f>
        <v>50</v>
      </c>
      <c r="K15" s="223"/>
      <c r="L15" s="47">
        <v>0</v>
      </c>
      <c r="M15" s="48">
        <v>0</v>
      </c>
      <c r="N15" s="49" t="e">
        <f t="shared" si="7"/>
        <v>#DIV/0!</v>
      </c>
      <c r="O15" s="199" t="e">
        <f>AVERAGE(N15:N16)</f>
        <v>#DIV/0!</v>
      </c>
      <c r="P15" s="225"/>
      <c r="Q15" s="47">
        <v>1</v>
      </c>
      <c r="R15" s="50">
        <v>1</v>
      </c>
      <c r="S15" s="51">
        <f t="shared" si="3"/>
        <v>100</v>
      </c>
      <c r="T15" s="180">
        <f>AVERAGE(S15)</f>
        <v>100</v>
      </c>
      <c r="U15" s="225"/>
      <c r="V15" s="36">
        <v>0</v>
      </c>
      <c r="W15" s="50"/>
      <c r="X15" s="51" t="e">
        <f t="shared" si="5"/>
        <v>#DIV/0!</v>
      </c>
      <c r="Y15" s="183" t="e">
        <f>AVERAGE(X15:X16)</f>
        <v>#DIV/0!</v>
      </c>
      <c r="Z15" s="225"/>
      <c r="AA15" s="36">
        <v>0</v>
      </c>
      <c r="AB15" s="50"/>
      <c r="AC15" s="51" t="e">
        <f t="shared" si="4"/>
        <v>#DIV/0!</v>
      </c>
      <c r="AD15" s="183" t="e">
        <f>AVERAGE(AC15:AC16)</f>
        <v>#DIV/0!</v>
      </c>
      <c r="AE15" s="225"/>
      <c r="AF15" s="52">
        <f t="shared" si="0"/>
        <v>1</v>
      </c>
      <c r="AG15" s="53">
        <f t="shared" si="0"/>
        <v>1</v>
      </c>
      <c r="AH15" s="51">
        <f t="shared" si="1"/>
        <v>100</v>
      </c>
      <c r="AI15" s="167">
        <f>AVERAGE(AH15)</f>
        <v>100</v>
      </c>
      <c r="AJ15" s="223"/>
      <c r="AK15" s="212"/>
    </row>
    <row r="16" spans="2:39" ht="60" customHeight="1" thickBot="1" x14ac:dyDescent="0.3">
      <c r="B16" s="221"/>
      <c r="C16" s="216"/>
      <c r="D16" s="84" t="s">
        <v>43</v>
      </c>
      <c r="E16" s="84" t="s">
        <v>67</v>
      </c>
      <c r="F16" s="85" t="s">
        <v>68</v>
      </c>
      <c r="G16" s="85">
        <v>2</v>
      </c>
      <c r="H16" s="70">
        <f t="shared" si="6"/>
        <v>0</v>
      </c>
      <c r="I16" s="28">
        <f t="shared" si="2"/>
        <v>0</v>
      </c>
      <c r="J16" s="168"/>
      <c r="K16" s="223"/>
      <c r="L16" s="65">
        <v>0</v>
      </c>
      <c r="M16" s="66">
        <v>0</v>
      </c>
      <c r="N16" s="67" t="e">
        <f t="shared" si="7"/>
        <v>#DIV/0!</v>
      </c>
      <c r="O16" s="179"/>
      <c r="P16" s="225"/>
      <c r="Q16" s="65">
        <v>0</v>
      </c>
      <c r="R16" s="68">
        <v>0</v>
      </c>
      <c r="S16" s="67" t="e">
        <f t="shared" si="3"/>
        <v>#DIV/0!</v>
      </c>
      <c r="T16" s="182"/>
      <c r="U16" s="225"/>
      <c r="V16" s="36">
        <v>1</v>
      </c>
      <c r="W16" s="68"/>
      <c r="X16" s="34">
        <f t="shared" si="5"/>
        <v>0</v>
      </c>
      <c r="Y16" s="185"/>
      <c r="Z16" s="225"/>
      <c r="AA16" s="36">
        <v>1</v>
      </c>
      <c r="AB16" s="68"/>
      <c r="AC16" s="34">
        <f t="shared" si="4"/>
        <v>0</v>
      </c>
      <c r="AD16" s="185"/>
      <c r="AE16" s="225"/>
      <c r="AF16" s="69">
        <f t="shared" si="0"/>
        <v>0</v>
      </c>
      <c r="AG16" s="70">
        <f t="shared" si="0"/>
        <v>0</v>
      </c>
      <c r="AH16" s="67" t="e">
        <f t="shared" si="1"/>
        <v>#DIV/0!</v>
      </c>
      <c r="AI16" s="168"/>
      <c r="AJ16" s="223"/>
      <c r="AK16" s="212"/>
    </row>
    <row r="17" spans="2:37" ht="60" customHeight="1" thickBot="1" x14ac:dyDescent="0.3">
      <c r="B17" s="222"/>
      <c r="C17" s="24" t="s">
        <v>69</v>
      </c>
      <c r="D17" s="86" t="s">
        <v>60</v>
      </c>
      <c r="E17" s="25" t="s">
        <v>70</v>
      </c>
      <c r="F17" s="26" t="s">
        <v>71</v>
      </c>
      <c r="G17" s="26">
        <v>1</v>
      </c>
      <c r="H17" s="27">
        <f t="shared" si="6"/>
        <v>0</v>
      </c>
      <c r="I17" s="28">
        <f t="shared" si="2"/>
        <v>0</v>
      </c>
      <c r="J17" s="29">
        <f>AVERAGE(I17)</f>
        <v>0</v>
      </c>
      <c r="K17" s="224"/>
      <c r="L17" s="30">
        <v>0</v>
      </c>
      <c r="M17" s="73">
        <v>0</v>
      </c>
      <c r="N17" s="74" t="e">
        <f t="shared" si="7"/>
        <v>#DIV/0!</v>
      </c>
      <c r="O17" s="75" t="e">
        <f>AVERAGE(N17)</f>
        <v>#DIV/0!</v>
      </c>
      <c r="P17" s="226"/>
      <c r="Q17" s="30">
        <v>0</v>
      </c>
      <c r="R17" s="33">
        <v>0</v>
      </c>
      <c r="S17" s="74" t="e">
        <f t="shared" si="3"/>
        <v>#DIV/0!</v>
      </c>
      <c r="T17" s="87" t="e">
        <f>AVERAGE(S17)</f>
        <v>#DIV/0!</v>
      </c>
      <c r="U17" s="226"/>
      <c r="V17" s="36">
        <v>0</v>
      </c>
      <c r="W17" s="33"/>
      <c r="X17" s="28" t="e">
        <f t="shared" si="5"/>
        <v>#DIV/0!</v>
      </c>
      <c r="Y17" s="87" t="e">
        <f>AVERAGE(X17)</f>
        <v>#DIV/0!</v>
      </c>
      <c r="Z17" s="226"/>
      <c r="AA17" s="36">
        <v>1</v>
      </c>
      <c r="AB17" s="33"/>
      <c r="AC17" s="28">
        <f t="shared" si="4"/>
        <v>0</v>
      </c>
      <c r="AD17" s="88">
        <f>AVERAGE(AC17)</f>
        <v>0</v>
      </c>
      <c r="AE17" s="226"/>
      <c r="AF17" s="37">
        <f t="shared" si="0"/>
        <v>0</v>
      </c>
      <c r="AG17" s="27">
        <f t="shared" si="0"/>
        <v>0</v>
      </c>
      <c r="AH17" s="74" t="e">
        <f t="shared" si="1"/>
        <v>#DIV/0!</v>
      </c>
      <c r="AI17" s="75" t="e">
        <f>AVERAGE(AH17)</f>
        <v>#DIV/0!</v>
      </c>
      <c r="AJ17" s="224"/>
      <c r="AK17" s="213"/>
    </row>
    <row r="18" spans="2:37" ht="60" customHeight="1" thickBot="1" x14ac:dyDescent="0.3">
      <c r="B18" s="214" t="s">
        <v>72</v>
      </c>
      <c r="C18" s="215" t="s">
        <v>73</v>
      </c>
      <c r="D18" s="82" t="s">
        <v>74</v>
      </c>
      <c r="E18" s="82" t="s">
        <v>75</v>
      </c>
      <c r="F18" s="83" t="s">
        <v>76</v>
      </c>
      <c r="G18" s="83">
        <v>6</v>
      </c>
      <c r="H18" s="27">
        <f t="shared" si="6"/>
        <v>0</v>
      </c>
      <c r="I18" s="28">
        <f t="shared" si="2"/>
        <v>0</v>
      </c>
      <c r="J18" s="175">
        <f>AVERAGE(I18:I19)</f>
        <v>42.307692307692307</v>
      </c>
      <c r="K18" s="196">
        <f>AVERAGE(J18:J39)</f>
        <v>13.241566752409454</v>
      </c>
      <c r="L18" s="47">
        <v>1</v>
      </c>
      <c r="M18" s="89">
        <v>0</v>
      </c>
      <c r="N18" s="51">
        <f t="shared" si="7"/>
        <v>0</v>
      </c>
      <c r="O18" s="175">
        <f>AVERAGE(N19,N18)</f>
        <v>60</v>
      </c>
      <c r="P18" s="211">
        <f>AVERAGE(O18,O20)</f>
        <v>85</v>
      </c>
      <c r="Q18" s="47">
        <v>3</v>
      </c>
      <c r="R18" s="50">
        <v>0</v>
      </c>
      <c r="S18" s="51">
        <f t="shared" si="3"/>
        <v>0</v>
      </c>
      <c r="T18" s="187">
        <f>AVERAGE(S19,S18)</f>
        <v>0</v>
      </c>
      <c r="U18" s="211">
        <f>AVERAGE(T18,T20,T31)</f>
        <v>27.805608779399837</v>
      </c>
      <c r="V18" s="36">
        <v>1</v>
      </c>
      <c r="W18" s="50"/>
      <c r="X18" s="51">
        <f t="shared" si="5"/>
        <v>0</v>
      </c>
      <c r="Y18" s="187">
        <f>AVERAGE(X19,X18)</f>
        <v>0</v>
      </c>
      <c r="Z18" s="211" t="e">
        <f>AVERAGE(Y18,Y20)</f>
        <v>#DIV/0!</v>
      </c>
      <c r="AA18" s="36">
        <v>1</v>
      </c>
      <c r="AB18" s="50"/>
      <c r="AC18" s="51">
        <f t="shared" si="4"/>
        <v>0</v>
      </c>
      <c r="AD18" s="187">
        <f>AVERAGE(AC19,AC18)</f>
        <v>0</v>
      </c>
      <c r="AE18" s="211" t="e">
        <f>AVERAGE(AD18,AD20)</f>
        <v>#DIV/0!</v>
      </c>
      <c r="AF18" s="52">
        <f t="shared" si="0"/>
        <v>4</v>
      </c>
      <c r="AG18" s="53">
        <f t="shared" si="0"/>
        <v>0</v>
      </c>
      <c r="AH18" s="51">
        <f t="shared" si="1"/>
        <v>0</v>
      </c>
      <c r="AI18" s="167">
        <f>AVERAGE(AH18:AH19)</f>
        <v>78.571428571428569</v>
      </c>
      <c r="AJ18" s="169">
        <f>AVERAGE(AI18,AI20,AI31)</f>
        <v>67.844082167098037</v>
      </c>
    </row>
    <row r="19" spans="2:37" ht="60" customHeight="1" thickBot="1" x14ac:dyDescent="0.3">
      <c r="B19" s="194"/>
      <c r="C19" s="216"/>
      <c r="D19" s="84" t="s">
        <v>60</v>
      </c>
      <c r="E19" s="84" t="s">
        <v>77</v>
      </c>
      <c r="F19" s="85" t="s">
        <v>78</v>
      </c>
      <c r="G19" s="85">
        <v>26</v>
      </c>
      <c r="H19" s="27">
        <f t="shared" si="6"/>
        <v>22</v>
      </c>
      <c r="I19" s="28">
        <f>H19*100/G19</f>
        <v>84.615384615384613</v>
      </c>
      <c r="J19" s="177"/>
      <c r="K19" s="197"/>
      <c r="L19" s="65">
        <v>7</v>
      </c>
      <c r="M19" s="90">
        <v>22</v>
      </c>
      <c r="N19" s="34">
        <v>120</v>
      </c>
      <c r="O19" s="177"/>
      <c r="P19" s="212"/>
      <c r="Q19" s="65">
        <v>7</v>
      </c>
      <c r="R19" s="68">
        <v>0</v>
      </c>
      <c r="S19" s="34">
        <f t="shared" si="3"/>
        <v>0</v>
      </c>
      <c r="T19" s="188"/>
      <c r="U19" s="212"/>
      <c r="V19" s="36">
        <v>6</v>
      </c>
      <c r="W19" s="68"/>
      <c r="X19" s="34">
        <f t="shared" si="5"/>
        <v>0</v>
      </c>
      <c r="Y19" s="188"/>
      <c r="Z19" s="212"/>
      <c r="AA19" s="36">
        <v>6</v>
      </c>
      <c r="AB19" s="68"/>
      <c r="AC19" s="34">
        <f t="shared" si="4"/>
        <v>0</v>
      </c>
      <c r="AD19" s="188"/>
      <c r="AE19" s="212"/>
      <c r="AF19" s="69">
        <f t="shared" si="0"/>
        <v>14</v>
      </c>
      <c r="AG19" s="70">
        <f t="shared" si="0"/>
        <v>22</v>
      </c>
      <c r="AH19" s="34">
        <f t="shared" si="1"/>
        <v>157.14285714285714</v>
      </c>
      <c r="AI19" s="168"/>
      <c r="AJ19" s="170"/>
    </row>
    <row r="20" spans="2:37" ht="60" customHeight="1" thickBot="1" x14ac:dyDescent="0.3">
      <c r="B20" s="194"/>
      <c r="C20" s="205" t="s">
        <v>79</v>
      </c>
      <c r="D20" s="44" t="s">
        <v>74</v>
      </c>
      <c r="E20" s="44" t="s">
        <v>80</v>
      </c>
      <c r="F20" s="45" t="s">
        <v>81</v>
      </c>
      <c r="G20" s="45">
        <v>280</v>
      </c>
      <c r="H20" s="53">
        <f t="shared" si="6"/>
        <v>51.01</v>
      </c>
      <c r="I20" s="28">
        <f t="shared" si="2"/>
        <v>18.217857142857142</v>
      </c>
      <c r="J20" s="175">
        <f>AVERAGE(I20:I29)</f>
        <v>27.141708206764427</v>
      </c>
      <c r="K20" s="197"/>
      <c r="L20" s="47">
        <v>20</v>
      </c>
      <c r="M20" s="91">
        <v>40.299999999999997</v>
      </c>
      <c r="N20" s="51">
        <v>120</v>
      </c>
      <c r="O20" s="175">
        <f>AVERAGE(N27,N24,N23,N22,N21,N20)</f>
        <v>110</v>
      </c>
      <c r="P20" s="212"/>
      <c r="Q20" s="47">
        <v>40</v>
      </c>
      <c r="R20" s="50">
        <v>10.71</v>
      </c>
      <c r="S20" s="51">
        <f t="shared" si="3"/>
        <v>26.774999999999999</v>
      </c>
      <c r="T20" s="187">
        <f>AVERAGE(S24,S23,S22,S21,S20,S25,S26,S29)</f>
        <v>33.416826338199513</v>
      </c>
      <c r="U20" s="212"/>
      <c r="V20" s="36">
        <v>127</v>
      </c>
      <c r="W20" s="50"/>
      <c r="X20" s="51">
        <f t="shared" si="5"/>
        <v>0</v>
      </c>
      <c r="Y20" s="187" t="e">
        <f>AVERAGE(X27,X24,X23,X22,X21,X20)</f>
        <v>#DIV/0!</v>
      </c>
      <c r="Z20" s="212"/>
      <c r="AA20" s="36">
        <v>92</v>
      </c>
      <c r="AB20" s="50"/>
      <c r="AC20" s="51">
        <f t="shared" si="4"/>
        <v>0</v>
      </c>
      <c r="AD20" s="187" t="e">
        <f>AVERAGE(AC27,AC24,AC23,AC22,AC21,AC20)</f>
        <v>#DIV/0!</v>
      </c>
      <c r="AE20" s="212"/>
      <c r="AF20" s="52">
        <f t="shared" si="0"/>
        <v>60</v>
      </c>
      <c r="AG20" s="53">
        <f>M20+R20</f>
        <v>51.01</v>
      </c>
      <c r="AH20" s="51">
        <f t="shared" si="1"/>
        <v>85.016666666666666</v>
      </c>
      <c r="AI20" s="167">
        <f>AVERAGE(AH20,AH21,AH22,AH23,AH24,AH25,AH26,AH27,AH29)</f>
        <v>74.960817929865541</v>
      </c>
      <c r="AJ20" s="170"/>
    </row>
    <row r="21" spans="2:37" ht="60" customHeight="1" thickBot="1" x14ac:dyDescent="0.3">
      <c r="B21" s="194"/>
      <c r="C21" s="206"/>
      <c r="D21" s="54" t="s">
        <v>74</v>
      </c>
      <c r="E21" s="54" t="s">
        <v>82</v>
      </c>
      <c r="F21" s="55" t="s">
        <v>83</v>
      </c>
      <c r="G21" s="55">
        <v>566.54</v>
      </c>
      <c r="H21" s="36">
        <f t="shared" si="6"/>
        <v>98.990000000000009</v>
      </c>
      <c r="I21" s="28">
        <f t="shared" si="2"/>
        <v>17.472729198291383</v>
      </c>
      <c r="J21" s="176"/>
      <c r="K21" s="197"/>
      <c r="L21" s="56">
        <v>17</v>
      </c>
      <c r="M21" s="92">
        <v>47.99</v>
      </c>
      <c r="N21" s="60">
        <v>120</v>
      </c>
      <c r="O21" s="176"/>
      <c r="P21" s="212"/>
      <c r="Q21" s="56">
        <v>137</v>
      </c>
      <c r="R21" s="59">
        <v>51</v>
      </c>
      <c r="S21" s="60">
        <f t="shared" si="3"/>
        <v>37.226277372262771</v>
      </c>
      <c r="T21" s="192"/>
      <c r="U21" s="212"/>
      <c r="V21" s="36">
        <v>125</v>
      </c>
      <c r="W21" s="59"/>
      <c r="X21" s="60">
        <f t="shared" si="5"/>
        <v>0</v>
      </c>
      <c r="Y21" s="192"/>
      <c r="Z21" s="212"/>
      <c r="AA21" s="36">
        <v>286</v>
      </c>
      <c r="AB21" s="59"/>
      <c r="AC21" s="60">
        <f t="shared" si="4"/>
        <v>0</v>
      </c>
      <c r="AD21" s="192"/>
      <c r="AE21" s="212"/>
      <c r="AF21" s="61">
        <f t="shared" si="0"/>
        <v>154</v>
      </c>
      <c r="AG21" s="36">
        <f t="shared" si="0"/>
        <v>98.990000000000009</v>
      </c>
      <c r="AH21" s="60">
        <f t="shared" si="1"/>
        <v>64.279220779220779</v>
      </c>
      <c r="AI21" s="186"/>
      <c r="AJ21" s="170"/>
    </row>
    <row r="22" spans="2:37" ht="60" customHeight="1" thickBot="1" x14ac:dyDescent="0.3">
      <c r="B22" s="194"/>
      <c r="C22" s="206"/>
      <c r="D22" s="54" t="s">
        <v>74</v>
      </c>
      <c r="E22" s="54" t="s">
        <v>84</v>
      </c>
      <c r="F22" s="55" t="s">
        <v>85</v>
      </c>
      <c r="G22" s="55">
        <v>585</v>
      </c>
      <c r="H22" s="36">
        <f t="shared" si="6"/>
        <v>53</v>
      </c>
      <c r="I22" s="28">
        <f t="shared" si="2"/>
        <v>9.0598290598290596</v>
      </c>
      <c r="J22" s="176"/>
      <c r="K22" s="197"/>
      <c r="L22" s="56">
        <v>53</v>
      </c>
      <c r="M22" s="92">
        <v>53</v>
      </c>
      <c r="N22" s="60">
        <f>M22*100/L22</f>
        <v>100</v>
      </c>
      <c r="O22" s="176"/>
      <c r="P22" s="212"/>
      <c r="Q22" s="56">
        <v>388</v>
      </c>
      <c r="R22" s="59">
        <v>0</v>
      </c>
      <c r="S22" s="60">
        <f t="shared" si="3"/>
        <v>0</v>
      </c>
      <c r="T22" s="192"/>
      <c r="U22" s="212"/>
      <c r="V22" s="36">
        <v>68</v>
      </c>
      <c r="W22" s="59"/>
      <c r="X22" s="60">
        <f t="shared" si="5"/>
        <v>0</v>
      </c>
      <c r="Y22" s="192"/>
      <c r="Z22" s="212"/>
      <c r="AA22" s="36">
        <v>4</v>
      </c>
      <c r="AB22" s="59"/>
      <c r="AC22" s="60">
        <f t="shared" si="4"/>
        <v>0</v>
      </c>
      <c r="AD22" s="192"/>
      <c r="AE22" s="212"/>
      <c r="AF22" s="61">
        <f t="shared" si="0"/>
        <v>441</v>
      </c>
      <c r="AG22" s="36">
        <f t="shared" si="0"/>
        <v>53</v>
      </c>
      <c r="AH22" s="60">
        <f t="shared" si="1"/>
        <v>12.01814058956916</v>
      </c>
      <c r="AI22" s="186"/>
      <c r="AJ22" s="170"/>
    </row>
    <row r="23" spans="2:37" ht="60" customHeight="1" thickBot="1" x14ac:dyDescent="0.3">
      <c r="B23" s="194"/>
      <c r="C23" s="206"/>
      <c r="D23" s="54" t="s">
        <v>74</v>
      </c>
      <c r="E23" s="54" t="s">
        <v>86</v>
      </c>
      <c r="F23" s="55" t="s">
        <v>87</v>
      </c>
      <c r="G23" s="55">
        <v>45</v>
      </c>
      <c r="H23" s="36">
        <f t="shared" si="6"/>
        <v>21</v>
      </c>
      <c r="I23" s="28">
        <f t="shared" si="2"/>
        <v>46.666666666666664</v>
      </c>
      <c r="J23" s="176"/>
      <c r="K23" s="197"/>
      <c r="L23" s="56">
        <v>3</v>
      </c>
      <c r="M23" s="92">
        <v>19</v>
      </c>
      <c r="N23" s="60">
        <v>120</v>
      </c>
      <c r="O23" s="176"/>
      <c r="P23" s="212"/>
      <c r="Q23" s="56">
        <v>6</v>
      </c>
      <c r="R23" s="59">
        <v>2</v>
      </c>
      <c r="S23" s="60">
        <f t="shared" si="3"/>
        <v>33.333333333333336</v>
      </c>
      <c r="T23" s="192"/>
      <c r="U23" s="212"/>
      <c r="V23" s="36">
        <v>4</v>
      </c>
      <c r="W23" s="59"/>
      <c r="X23" s="60">
        <f t="shared" si="5"/>
        <v>0</v>
      </c>
      <c r="Y23" s="192"/>
      <c r="Z23" s="212"/>
      <c r="AA23" s="36">
        <v>32</v>
      </c>
      <c r="AB23" s="59"/>
      <c r="AC23" s="60">
        <f t="shared" si="4"/>
        <v>0</v>
      </c>
      <c r="AD23" s="192"/>
      <c r="AE23" s="212"/>
      <c r="AF23" s="61">
        <f t="shared" si="0"/>
        <v>9</v>
      </c>
      <c r="AG23" s="36">
        <f t="shared" si="0"/>
        <v>21</v>
      </c>
      <c r="AH23" s="60">
        <f t="shared" si="1"/>
        <v>233.33333333333334</v>
      </c>
      <c r="AI23" s="186"/>
      <c r="AJ23" s="170"/>
    </row>
    <row r="24" spans="2:37" ht="60" customHeight="1" thickBot="1" x14ac:dyDescent="0.3">
      <c r="B24" s="194"/>
      <c r="C24" s="206"/>
      <c r="D24" s="54" t="s">
        <v>74</v>
      </c>
      <c r="E24" s="54" t="s">
        <v>88</v>
      </c>
      <c r="F24" s="55" t="s">
        <v>89</v>
      </c>
      <c r="G24" s="55">
        <v>10</v>
      </c>
      <c r="H24" s="36">
        <f t="shared" si="6"/>
        <v>3</v>
      </c>
      <c r="I24" s="28">
        <f t="shared" si="2"/>
        <v>30</v>
      </c>
      <c r="J24" s="176"/>
      <c r="K24" s="197"/>
      <c r="L24" s="56">
        <v>1</v>
      </c>
      <c r="M24" s="92">
        <v>1</v>
      </c>
      <c r="N24" s="60">
        <f t="shared" ref="N24:N44" si="8">M24*100/L24</f>
        <v>100</v>
      </c>
      <c r="O24" s="176"/>
      <c r="P24" s="212"/>
      <c r="Q24" s="56">
        <v>4</v>
      </c>
      <c r="R24" s="59">
        <v>2</v>
      </c>
      <c r="S24" s="60">
        <f t="shared" si="3"/>
        <v>50</v>
      </c>
      <c r="T24" s="192"/>
      <c r="U24" s="212"/>
      <c r="V24" s="36">
        <v>0</v>
      </c>
      <c r="W24" s="59"/>
      <c r="X24" s="60" t="e">
        <f t="shared" si="5"/>
        <v>#DIV/0!</v>
      </c>
      <c r="Y24" s="192"/>
      <c r="Z24" s="212"/>
      <c r="AA24" s="36">
        <v>5</v>
      </c>
      <c r="AB24" s="59"/>
      <c r="AC24" s="60">
        <f t="shared" si="4"/>
        <v>0</v>
      </c>
      <c r="AD24" s="192"/>
      <c r="AE24" s="212"/>
      <c r="AF24" s="61">
        <f t="shared" si="0"/>
        <v>5</v>
      </c>
      <c r="AG24" s="36">
        <f t="shared" si="0"/>
        <v>3</v>
      </c>
      <c r="AH24" s="60">
        <f t="shared" si="1"/>
        <v>60</v>
      </c>
      <c r="AI24" s="186"/>
      <c r="AJ24" s="170"/>
    </row>
    <row r="25" spans="2:37" ht="60" customHeight="1" thickBot="1" x14ac:dyDescent="0.3">
      <c r="B25" s="194"/>
      <c r="C25" s="206"/>
      <c r="D25" s="54" t="s">
        <v>60</v>
      </c>
      <c r="E25" s="54" t="s">
        <v>90</v>
      </c>
      <c r="F25" s="55" t="s">
        <v>45</v>
      </c>
      <c r="G25" s="55">
        <v>2</v>
      </c>
      <c r="H25" s="36">
        <f t="shared" si="6"/>
        <v>0</v>
      </c>
      <c r="I25" s="28">
        <f t="shared" si="2"/>
        <v>0</v>
      </c>
      <c r="J25" s="176"/>
      <c r="K25" s="197"/>
      <c r="L25" s="56">
        <v>0</v>
      </c>
      <c r="M25" s="57">
        <v>0</v>
      </c>
      <c r="N25" s="58" t="e">
        <f t="shared" si="8"/>
        <v>#DIV/0!</v>
      </c>
      <c r="O25" s="176"/>
      <c r="P25" s="212"/>
      <c r="Q25" s="56">
        <v>1</v>
      </c>
      <c r="R25" s="59">
        <v>0</v>
      </c>
      <c r="S25" s="60">
        <f t="shared" si="3"/>
        <v>0</v>
      </c>
      <c r="T25" s="192"/>
      <c r="U25" s="212"/>
      <c r="V25" s="36">
        <v>1</v>
      </c>
      <c r="W25" s="59"/>
      <c r="X25" s="60">
        <f t="shared" si="5"/>
        <v>0</v>
      </c>
      <c r="Y25" s="192"/>
      <c r="Z25" s="212"/>
      <c r="AA25" s="36">
        <v>0</v>
      </c>
      <c r="AB25" s="59"/>
      <c r="AC25" s="60" t="e">
        <f t="shared" si="4"/>
        <v>#DIV/0!</v>
      </c>
      <c r="AD25" s="192"/>
      <c r="AE25" s="212"/>
      <c r="AF25" s="61">
        <f t="shared" si="0"/>
        <v>1</v>
      </c>
      <c r="AG25" s="36">
        <f t="shared" si="0"/>
        <v>0</v>
      </c>
      <c r="AH25" s="60">
        <f t="shared" si="1"/>
        <v>0</v>
      </c>
      <c r="AI25" s="186"/>
      <c r="AJ25" s="170"/>
    </row>
    <row r="26" spans="2:37" ht="60" customHeight="1" thickBot="1" x14ac:dyDescent="0.3">
      <c r="B26" s="194"/>
      <c r="C26" s="206"/>
      <c r="D26" s="54" t="s">
        <v>91</v>
      </c>
      <c r="E26" s="54" t="s">
        <v>92</v>
      </c>
      <c r="F26" s="55" t="s">
        <v>45</v>
      </c>
      <c r="G26" s="55">
        <v>1</v>
      </c>
      <c r="H26" s="36">
        <f t="shared" si="6"/>
        <v>0</v>
      </c>
      <c r="I26" s="28">
        <f t="shared" si="2"/>
        <v>0</v>
      </c>
      <c r="J26" s="176"/>
      <c r="K26" s="197"/>
      <c r="L26" s="56">
        <v>0</v>
      </c>
      <c r="M26" s="57">
        <v>0</v>
      </c>
      <c r="N26" s="58" t="e">
        <f t="shared" si="8"/>
        <v>#DIV/0!</v>
      </c>
      <c r="O26" s="176"/>
      <c r="P26" s="212"/>
      <c r="Q26" s="56">
        <v>1</v>
      </c>
      <c r="R26" s="59">
        <v>0</v>
      </c>
      <c r="S26" s="60">
        <f t="shared" si="3"/>
        <v>0</v>
      </c>
      <c r="T26" s="192"/>
      <c r="U26" s="212"/>
      <c r="V26" s="36">
        <v>0</v>
      </c>
      <c r="W26" s="59"/>
      <c r="X26" s="60" t="e">
        <f t="shared" si="5"/>
        <v>#DIV/0!</v>
      </c>
      <c r="Y26" s="192"/>
      <c r="Z26" s="212"/>
      <c r="AA26" s="36">
        <v>0</v>
      </c>
      <c r="AB26" s="59"/>
      <c r="AC26" s="60" t="e">
        <f t="shared" si="4"/>
        <v>#DIV/0!</v>
      </c>
      <c r="AD26" s="192"/>
      <c r="AE26" s="212"/>
      <c r="AF26" s="61">
        <f t="shared" si="0"/>
        <v>1</v>
      </c>
      <c r="AG26" s="36">
        <f t="shared" si="0"/>
        <v>0</v>
      </c>
      <c r="AH26" s="60">
        <f t="shared" si="1"/>
        <v>0</v>
      </c>
      <c r="AI26" s="186"/>
      <c r="AJ26" s="170"/>
    </row>
    <row r="27" spans="2:37" ht="60" customHeight="1" thickBot="1" x14ac:dyDescent="0.3">
      <c r="B27" s="194"/>
      <c r="C27" s="206"/>
      <c r="D27" s="54" t="s">
        <v>91</v>
      </c>
      <c r="E27" s="54" t="s">
        <v>93</v>
      </c>
      <c r="F27" s="55" t="s">
        <v>94</v>
      </c>
      <c r="G27" s="55">
        <v>6</v>
      </c>
      <c r="H27" s="36">
        <f t="shared" si="6"/>
        <v>6</v>
      </c>
      <c r="I27" s="28">
        <f t="shared" si="2"/>
        <v>100</v>
      </c>
      <c r="J27" s="176"/>
      <c r="K27" s="197"/>
      <c r="L27" s="56">
        <v>6</v>
      </c>
      <c r="M27" s="92">
        <v>6</v>
      </c>
      <c r="N27" s="60">
        <f t="shared" si="8"/>
        <v>100</v>
      </c>
      <c r="O27" s="176"/>
      <c r="P27" s="212"/>
      <c r="Q27" s="56">
        <v>0</v>
      </c>
      <c r="R27" s="59">
        <v>0</v>
      </c>
      <c r="S27" s="58" t="e">
        <f t="shared" si="3"/>
        <v>#DIV/0!</v>
      </c>
      <c r="T27" s="192"/>
      <c r="U27" s="212"/>
      <c r="V27" s="36">
        <v>0</v>
      </c>
      <c r="W27" s="59"/>
      <c r="X27" s="60" t="e">
        <f t="shared" si="5"/>
        <v>#DIV/0!</v>
      </c>
      <c r="Y27" s="192"/>
      <c r="Z27" s="212"/>
      <c r="AA27" s="36">
        <v>0</v>
      </c>
      <c r="AB27" s="59"/>
      <c r="AC27" s="60" t="e">
        <f t="shared" si="4"/>
        <v>#DIV/0!</v>
      </c>
      <c r="AD27" s="192"/>
      <c r="AE27" s="212"/>
      <c r="AF27" s="61">
        <f t="shared" si="0"/>
        <v>6</v>
      </c>
      <c r="AG27" s="36">
        <f t="shared" si="0"/>
        <v>6</v>
      </c>
      <c r="AH27" s="60">
        <f t="shared" si="1"/>
        <v>100</v>
      </c>
      <c r="AI27" s="186"/>
      <c r="AJ27" s="170"/>
    </row>
    <row r="28" spans="2:37" ht="60" customHeight="1" thickBot="1" x14ac:dyDescent="0.3">
      <c r="B28" s="194"/>
      <c r="C28" s="206"/>
      <c r="D28" s="54" t="s">
        <v>91</v>
      </c>
      <c r="E28" s="54" t="s">
        <v>95</v>
      </c>
      <c r="F28" s="55" t="s">
        <v>96</v>
      </c>
      <c r="G28" s="55">
        <v>2</v>
      </c>
      <c r="H28" s="36">
        <f t="shared" si="6"/>
        <v>0</v>
      </c>
      <c r="I28" s="28">
        <f t="shared" si="2"/>
        <v>0</v>
      </c>
      <c r="J28" s="176"/>
      <c r="K28" s="197"/>
      <c r="L28" s="56">
        <v>0</v>
      </c>
      <c r="M28" s="57">
        <v>0</v>
      </c>
      <c r="N28" s="58" t="e">
        <f t="shared" si="8"/>
        <v>#DIV/0!</v>
      </c>
      <c r="O28" s="176"/>
      <c r="P28" s="212"/>
      <c r="Q28" s="56">
        <v>0</v>
      </c>
      <c r="R28" s="59">
        <v>0</v>
      </c>
      <c r="S28" s="58" t="e">
        <f t="shared" si="3"/>
        <v>#DIV/0!</v>
      </c>
      <c r="T28" s="192"/>
      <c r="U28" s="212"/>
      <c r="V28" s="36">
        <v>1</v>
      </c>
      <c r="W28" s="59"/>
      <c r="X28" s="60">
        <f t="shared" si="5"/>
        <v>0</v>
      </c>
      <c r="Y28" s="192"/>
      <c r="Z28" s="212"/>
      <c r="AA28" s="36">
        <v>1</v>
      </c>
      <c r="AB28" s="59"/>
      <c r="AC28" s="60">
        <f t="shared" si="4"/>
        <v>0</v>
      </c>
      <c r="AD28" s="192"/>
      <c r="AE28" s="212"/>
      <c r="AF28" s="61">
        <f t="shared" si="0"/>
        <v>0</v>
      </c>
      <c r="AG28" s="36">
        <f t="shared" si="0"/>
        <v>0</v>
      </c>
      <c r="AH28" s="58" t="e">
        <f t="shared" si="1"/>
        <v>#DIV/0!</v>
      </c>
      <c r="AI28" s="186"/>
      <c r="AJ28" s="170"/>
      <c r="AK28" s="93"/>
    </row>
    <row r="29" spans="2:37" ht="60" customHeight="1" thickBot="1" x14ac:dyDescent="0.3">
      <c r="B29" s="194"/>
      <c r="C29" s="207"/>
      <c r="D29" s="62" t="s">
        <v>91</v>
      </c>
      <c r="E29" s="62" t="s">
        <v>97</v>
      </c>
      <c r="F29" s="63" t="s">
        <v>96</v>
      </c>
      <c r="G29" s="63">
        <v>2</v>
      </c>
      <c r="H29" s="70">
        <f t="shared" si="6"/>
        <v>1</v>
      </c>
      <c r="I29" s="28">
        <f t="shared" si="2"/>
        <v>50</v>
      </c>
      <c r="J29" s="177"/>
      <c r="K29" s="197"/>
      <c r="L29" s="65">
        <v>0</v>
      </c>
      <c r="M29" s="66">
        <v>0</v>
      </c>
      <c r="N29" s="67" t="e">
        <f t="shared" si="8"/>
        <v>#DIV/0!</v>
      </c>
      <c r="O29" s="177"/>
      <c r="P29" s="212"/>
      <c r="Q29" s="65">
        <v>0</v>
      </c>
      <c r="R29" s="68">
        <v>1</v>
      </c>
      <c r="S29" s="34">
        <v>120</v>
      </c>
      <c r="T29" s="188"/>
      <c r="U29" s="212"/>
      <c r="V29" s="36">
        <v>1</v>
      </c>
      <c r="W29" s="68"/>
      <c r="X29" s="34">
        <f t="shared" si="5"/>
        <v>0</v>
      </c>
      <c r="Y29" s="188"/>
      <c r="Z29" s="212"/>
      <c r="AA29" s="36">
        <v>1</v>
      </c>
      <c r="AB29" s="68"/>
      <c r="AC29" s="34">
        <f t="shared" si="4"/>
        <v>0</v>
      </c>
      <c r="AD29" s="188"/>
      <c r="AE29" s="212"/>
      <c r="AF29" s="69">
        <f t="shared" si="0"/>
        <v>0</v>
      </c>
      <c r="AG29" s="70">
        <f t="shared" si="0"/>
        <v>1</v>
      </c>
      <c r="AH29" s="94">
        <v>120</v>
      </c>
      <c r="AI29" s="168"/>
      <c r="AJ29" s="170"/>
    </row>
    <row r="30" spans="2:37" ht="60" customHeight="1" thickBot="1" x14ac:dyDescent="0.3">
      <c r="B30" s="194"/>
      <c r="C30" s="40" t="s">
        <v>98</v>
      </c>
      <c r="D30" s="41" t="s">
        <v>60</v>
      </c>
      <c r="E30" s="41" t="s">
        <v>99</v>
      </c>
      <c r="F30" s="42" t="s">
        <v>100</v>
      </c>
      <c r="G30" s="42">
        <v>3</v>
      </c>
      <c r="H30" s="27">
        <f t="shared" si="6"/>
        <v>0</v>
      </c>
      <c r="I30" s="28">
        <f t="shared" si="2"/>
        <v>0</v>
      </c>
      <c r="J30" s="29">
        <f>AVERAGE(I30)</f>
        <v>0</v>
      </c>
      <c r="K30" s="197"/>
      <c r="L30" s="30">
        <v>0</v>
      </c>
      <c r="M30" s="73">
        <v>0</v>
      </c>
      <c r="N30" s="74" t="e">
        <f t="shared" si="8"/>
        <v>#DIV/0!</v>
      </c>
      <c r="O30" s="75" t="e">
        <f>AVERAGE(N30)</f>
        <v>#DIV/0!</v>
      </c>
      <c r="P30" s="212"/>
      <c r="Q30" s="30">
        <v>0</v>
      </c>
      <c r="R30" s="33">
        <v>0</v>
      </c>
      <c r="S30" s="74" t="e">
        <f t="shared" si="3"/>
        <v>#DIV/0!</v>
      </c>
      <c r="T30" s="87" t="e">
        <f>AVERAGE(S30)</f>
        <v>#DIV/0!</v>
      </c>
      <c r="U30" s="212"/>
      <c r="V30" s="36">
        <v>0</v>
      </c>
      <c r="W30" s="33"/>
      <c r="X30" s="28" t="e">
        <f t="shared" si="5"/>
        <v>#DIV/0!</v>
      </c>
      <c r="Y30" s="87" t="e">
        <f>AVERAGE(X30)</f>
        <v>#DIV/0!</v>
      </c>
      <c r="Z30" s="212"/>
      <c r="AA30" s="36">
        <v>3</v>
      </c>
      <c r="AB30" s="33"/>
      <c r="AC30" s="28">
        <f t="shared" si="4"/>
        <v>0</v>
      </c>
      <c r="AD30" s="88">
        <f>AVERAGE(AC30)</f>
        <v>0</v>
      </c>
      <c r="AE30" s="212"/>
      <c r="AF30" s="37">
        <f t="shared" si="0"/>
        <v>0</v>
      </c>
      <c r="AG30" s="27">
        <f t="shared" si="0"/>
        <v>0</v>
      </c>
      <c r="AH30" s="74" t="e">
        <f t="shared" si="1"/>
        <v>#DIV/0!</v>
      </c>
      <c r="AI30" s="75" t="e">
        <f>AVERAGE(AH30)</f>
        <v>#DIV/0!</v>
      </c>
      <c r="AJ30" s="170"/>
    </row>
    <row r="31" spans="2:37" ht="60" customHeight="1" thickBot="1" x14ac:dyDescent="0.3">
      <c r="B31" s="194"/>
      <c r="C31" s="205" t="s">
        <v>101</v>
      </c>
      <c r="D31" s="44" t="s">
        <v>102</v>
      </c>
      <c r="E31" s="44" t="s">
        <v>103</v>
      </c>
      <c r="F31" s="45" t="s">
        <v>104</v>
      </c>
      <c r="G31" s="45">
        <v>2</v>
      </c>
      <c r="H31" s="53">
        <f t="shared" si="6"/>
        <v>1</v>
      </c>
      <c r="I31" s="28">
        <f t="shared" si="2"/>
        <v>50</v>
      </c>
      <c r="J31" s="175">
        <f>AVERAGE(I31:I35)</f>
        <v>10</v>
      </c>
      <c r="K31" s="197"/>
      <c r="L31" s="47">
        <v>0</v>
      </c>
      <c r="M31" s="48">
        <v>0</v>
      </c>
      <c r="N31" s="49" t="e">
        <f t="shared" si="8"/>
        <v>#DIV/0!</v>
      </c>
      <c r="O31" s="199" t="e">
        <f>AVERAGE(N31,N32,N33,N34,N35)</f>
        <v>#DIV/0!</v>
      </c>
      <c r="P31" s="212"/>
      <c r="Q31" s="47">
        <v>1</v>
      </c>
      <c r="R31" s="50">
        <v>1</v>
      </c>
      <c r="S31" s="51">
        <f t="shared" si="3"/>
        <v>100</v>
      </c>
      <c r="T31" s="180">
        <f>AVERAGE(S31,S35)</f>
        <v>50</v>
      </c>
      <c r="U31" s="212"/>
      <c r="V31" s="36">
        <v>0</v>
      </c>
      <c r="W31" s="50"/>
      <c r="X31" s="51" t="e">
        <f t="shared" si="5"/>
        <v>#DIV/0!</v>
      </c>
      <c r="Y31" s="183" t="e">
        <f>AVERAGE(X31,X32,X33,X34,X35)</f>
        <v>#DIV/0!</v>
      </c>
      <c r="Z31" s="212"/>
      <c r="AA31" s="36">
        <v>1</v>
      </c>
      <c r="AB31" s="50"/>
      <c r="AC31" s="51">
        <f t="shared" si="4"/>
        <v>0</v>
      </c>
      <c r="AD31" s="183" t="e">
        <f>AVERAGE(AC31,AC32,AC33,AC34,AC35)</f>
        <v>#DIV/0!</v>
      </c>
      <c r="AE31" s="212"/>
      <c r="AF31" s="52">
        <f t="shared" si="0"/>
        <v>1</v>
      </c>
      <c r="AG31" s="53">
        <f t="shared" si="0"/>
        <v>1</v>
      </c>
      <c r="AH31" s="51">
        <f t="shared" si="1"/>
        <v>100</v>
      </c>
      <c r="AI31" s="167">
        <f>AVERAGE(AH31,AH35)</f>
        <v>50</v>
      </c>
      <c r="AJ31" s="170"/>
    </row>
    <row r="32" spans="2:37" ht="60" customHeight="1" thickBot="1" x14ac:dyDescent="0.3">
      <c r="B32" s="194"/>
      <c r="C32" s="206"/>
      <c r="D32" s="54" t="s">
        <v>102</v>
      </c>
      <c r="E32" s="54" t="s">
        <v>105</v>
      </c>
      <c r="F32" s="55" t="s">
        <v>106</v>
      </c>
      <c r="G32" s="55">
        <v>2</v>
      </c>
      <c r="H32" s="36">
        <f t="shared" si="6"/>
        <v>0</v>
      </c>
      <c r="I32" s="28">
        <f t="shared" si="2"/>
        <v>0</v>
      </c>
      <c r="J32" s="176"/>
      <c r="K32" s="197"/>
      <c r="L32" s="56">
        <v>0</v>
      </c>
      <c r="M32" s="57">
        <v>0</v>
      </c>
      <c r="N32" s="58" t="e">
        <f t="shared" si="8"/>
        <v>#DIV/0!</v>
      </c>
      <c r="O32" s="178"/>
      <c r="P32" s="212"/>
      <c r="Q32" s="56">
        <v>0</v>
      </c>
      <c r="R32" s="59">
        <v>0</v>
      </c>
      <c r="S32" s="58" t="e">
        <f t="shared" si="3"/>
        <v>#DIV/0!</v>
      </c>
      <c r="T32" s="181"/>
      <c r="U32" s="212"/>
      <c r="V32" s="36">
        <v>1</v>
      </c>
      <c r="W32" s="59"/>
      <c r="X32" s="60">
        <f t="shared" si="5"/>
        <v>0</v>
      </c>
      <c r="Y32" s="184"/>
      <c r="Z32" s="212"/>
      <c r="AA32" s="36">
        <v>1</v>
      </c>
      <c r="AB32" s="59"/>
      <c r="AC32" s="60">
        <f t="shared" si="4"/>
        <v>0</v>
      </c>
      <c r="AD32" s="184"/>
      <c r="AE32" s="212"/>
      <c r="AF32" s="61">
        <f t="shared" si="0"/>
        <v>0</v>
      </c>
      <c r="AG32" s="36">
        <f t="shared" si="0"/>
        <v>0</v>
      </c>
      <c r="AH32" s="58" t="e">
        <f t="shared" si="1"/>
        <v>#DIV/0!</v>
      </c>
      <c r="AI32" s="186"/>
      <c r="AJ32" s="170"/>
    </row>
    <row r="33" spans="2:36" ht="60" customHeight="1" thickBot="1" x14ac:dyDescent="0.3">
      <c r="B33" s="194"/>
      <c r="C33" s="206"/>
      <c r="D33" s="54" t="s">
        <v>102</v>
      </c>
      <c r="E33" s="54" t="s">
        <v>107</v>
      </c>
      <c r="F33" s="55" t="s">
        <v>108</v>
      </c>
      <c r="G33" s="55">
        <v>6</v>
      </c>
      <c r="H33" s="36">
        <f t="shared" si="6"/>
        <v>0</v>
      </c>
      <c r="I33" s="28">
        <f t="shared" si="2"/>
        <v>0</v>
      </c>
      <c r="J33" s="176"/>
      <c r="K33" s="197"/>
      <c r="L33" s="56">
        <v>0</v>
      </c>
      <c r="M33" s="57">
        <v>0</v>
      </c>
      <c r="N33" s="58" t="e">
        <f t="shared" si="8"/>
        <v>#DIV/0!</v>
      </c>
      <c r="O33" s="178"/>
      <c r="P33" s="212"/>
      <c r="Q33" s="56">
        <v>0</v>
      </c>
      <c r="R33" s="59">
        <v>0</v>
      </c>
      <c r="S33" s="58" t="e">
        <f t="shared" si="3"/>
        <v>#DIV/0!</v>
      </c>
      <c r="T33" s="181"/>
      <c r="U33" s="212"/>
      <c r="V33" s="36">
        <v>6</v>
      </c>
      <c r="W33" s="59"/>
      <c r="X33" s="60">
        <f t="shared" si="5"/>
        <v>0</v>
      </c>
      <c r="Y33" s="184"/>
      <c r="Z33" s="212"/>
      <c r="AA33" s="36">
        <v>0</v>
      </c>
      <c r="AB33" s="59"/>
      <c r="AC33" s="60" t="e">
        <f t="shared" si="4"/>
        <v>#DIV/0!</v>
      </c>
      <c r="AD33" s="184"/>
      <c r="AE33" s="212"/>
      <c r="AF33" s="61">
        <f t="shared" si="0"/>
        <v>0</v>
      </c>
      <c r="AG33" s="36">
        <f t="shared" si="0"/>
        <v>0</v>
      </c>
      <c r="AH33" s="58" t="e">
        <f t="shared" si="1"/>
        <v>#DIV/0!</v>
      </c>
      <c r="AI33" s="186"/>
      <c r="AJ33" s="170"/>
    </row>
    <row r="34" spans="2:36" ht="60" customHeight="1" thickBot="1" x14ac:dyDescent="0.3">
      <c r="B34" s="194"/>
      <c r="C34" s="206"/>
      <c r="D34" s="54" t="s">
        <v>102</v>
      </c>
      <c r="E34" s="54" t="s">
        <v>109</v>
      </c>
      <c r="F34" s="55" t="s">
        <v>110</v>
      </c>
      <c r="G34" s="55">
        <v>1</v>
      </c>
      <c r="H34" s="36">
        <f t="shared" si="6"/>
        <v>0</v>
      </c>
      <c r="I34" s="28">
        <f t="shared" si="2"/>
        <v>0</v>
      </c>
      <c r="J34" s="176"/>
      <c r="K34" s="197"/>
      <c r="L34" s="56">
        <v>0</v>
      </c>
      <c r="M34" s="57">
        <v>0</v>
      </c>
      <c r="N34" s="58" t="e">
        <f t="shared" si="8"/>
        <v>#DIV/0!</v>
      </c>
      <c r="O34" s="178"/>
      <c r="P34" s="212"/>
      <c r="Q34" s="56">
        <v>0</v>
      </c>
      <c r="R34" s="59">
        <v>0</v>
      </c>
      <c r="S34" s="58" t="e">
        <f t="shared" si="3"/>
        <v>#DIV/0!</v>
      </c>
      <c r="T34" s="181"/>
      <c r="U34" s="212"/>
      <c r="V34" s="36">
        <v>0</v>
      </c>
      <c r="W34" s="59"/>
      <c r="X34" s="60" t="e">
        <f t="shared" si="5"/>
        <v>#DIV/0!</v>
      </c>
      <c r="Y34" s="184"/>
      <c r="Z34" s="212"/>
      <c r="AA34" s="36">
        <v>1</v>
      </c>
      <c r="AB34" s="59"/>
      <c r="AC34" s="60">
        <f t="shared" si="4"/>
        <v>0</v>
      </c>
      <c r="AD34" s="184"/>
      <c r="AE34" s="212"/>
      <c r="AF34" s="61">
        <f t="shared" si="0"/>
        <v>0</v>
      </c>
      <c r="AG34" s="36">
        <f t="shared" si="0"/>
        <v>0</v>
      </c>
      <c r="AH34" s="58" t="e">
        <f t="shared" si="1"/>
        <v>#DIV/0!</v>
      </c>
      <c r="AI34" s="186"/>
      <c r="AJ34" s="170"/>
    </row>
    <row r="35" spans="2:36" ht="60" customHeight="1" thickBot="1" x14ac:dyDescent="0.3">
      <c r="B35" s="194"/>
      <c r="C35" s="207"/>
      <c r="D35" s="62" t="s">
        <v>102</v>
      </c>
      <c r="E35" s="62" t="s">
        <v>111</v>
      </c>
      <c r="F35" s="63" t="s">
        <v>112</v>
      </c>
      <c r="G35" s="63">
        <v>1</v>
      </c>
      <c r="H35" s="70">
        <f t="shared" si="6"/>
        <v>0</v>
      </c>
      <c r="I35" s="28">
        <f t="shared" si="2"/>
        <v>0</v>
      </c>
      <c r="J35" s="177"/>
      <c r="K35" s="197"/>
      <c r="L35" s="95">
        <v>0</v>
      </c>
      <c r="M35" s="96">
        <v>0</v>
      </c>
      <c r="N35" s="97" t="e">
        <f t="shared" si="8"/>
        <v>#DIV/0!</v>
      </c>
      <c r="O35" s="178"/>
      <c r="P35" s="212"/>
      <c r="Q35" s="65">
        <v>1</v>
      </c>
      <c r="R35" s="68">
        <v>0</v>
      </c>
      <c r="S35" s="34">
        <f t="shared" si="3"/>
        <v>0</v>
      </c>
      <c r="T35" s="182"/>
      <c r="U35" s="212"/>
      <c r="V35" s="36">
        <v>0</v>
      </c>
      <c r="W35" s="68"/>
      <c r="X35" s="34" t="e">
        <f t="shared" si="5"/>
        <v>#DIV/0!</v>
      </c>
      <c r="Y35" s="185"/>
      <c r="Z35" s="212"/>
      <c r="AA35" s="36">
        <v>0</v>
      </c>
      <c r="AB35" s="68"/>
      <c r="AC35" s="34" t="e">
        <f t="shared" si="4"/>
        <v>#DIV/0!</v>
      </c>
      <c r="AD35" s="185"/>
      <c r="AE35" s="212"/>
      <c r="AF35" s="69">
        <f t="shared" si="0"/>
        <v>1</v>
      </c>
      <c r="AG35" s="70">
        <f t="shared" si="0"/>
        <v>0</v>
      </c>
      <c r="AH35" s="34">
        <f t="shared" si="1"/>
        <v>0</v>
      </c>
      <c r="AI35" s="168"/>
      <c r="AJ35" s="170"/>
    </row>
    <row r="36" spans="2:36" ht="60" customHeight="1" thickBot="1" x14ac:dyDescent="0.3">
      <c r="B36" s="194"/>
      <c r="C36" s="189" t="s">
        <v>113</v>
      </c>
      <c r="D36" s="82" t="s">
        <v>60</v>
      </c>
      <c r="E36" s="82" t="s">
        <v>114</v>
      </c>
      <c r="F36" s="83" t="s">
        <v>115</v>
      </c>
      <c r="G36" s="83">
        <v>1</v>
      </c>
      <c r="H36" s="53">
        <f t="shared" si="6"/>
        <v>0</v>
      </c>
      <c r="I36" s="28">
        <f t="shared" si="2"/>
        <v>0</v>
      </c>
      <c r="J36" s="175">
        <f>AVERAGE(I36:I38)</f>
        <v>0</v>
      </c>
      <c r="K36" s="197"/>
      <c r="L36" s="47">
        <v>0</v>
      </c>
      <c r="M36" s="48">
        <v>0</v>
      </c>
      <c r="N36" s="49" t="e">
        <f t="shared" si="8"/>
        <v>#DIV/0!</v>
      </c>
      <c r="O36" s="199" t="e">
        <f>AVERAGE(N36:N38)</f>
        <v>#DIV/0!</v>
      </c>
      <c r="P36" s="212"/>
      <c r="Q36" s="47">
        <v>0</v>
      </c>
      <c r="R36" s="50">
        <v>0</v>
      </c>
      <c r="S36" s="49" t="e">
        <f t="shared" si="3"/>
        <v>#DIV/0!</v>
      </c>
      <c r="T36" s="183" t="e">
        <f>AVERAGE(S36:S38)</f>
        <v>#DIV/0!</v>
      </c>
      <c r="U36" s="212"/>
      <c r="V36" s="36">
        <v>0</v>
      </c>
      <c r="W36" s="50"/>
      <c r="X36" s="51" t="e">
        <f t="shared" si="5"/>
        <v>#DIV/0!</v>
      </c>
      <c r="Y36" s="183" t="e">
        <f>AVERAGE(X36:X38)</f>
        <v>#DIV/0!</v>
      </c>
      <c r="Z36" s="212"/>
      <c r="AA36" s="36">
        <v>1</v>
      </c>
      <c r="AB36" s="50"/>
      <c r="AC36" s="51">
        <f t="shared" si="4"/>
        <v>0</v>
      </c>
      <c r="AD36" s="180">
        <f>AVERAGE(AC36:AC38)</f>
        <v>0</v>
      </c>
      <c r="AE36" s="212"/>
      <c r="AF36" s="52">
        <f t="shared" si="0"/>
        <v>0</v>
      </c>
      <c r="AG36" s="53">
        <f t="shared" si="0"/>
        <v>0</v>
      </c>
      <c r="AH36" s="49" t="e">
        <f t="shared" si="1"/>
        <v>#DIV/0!</v>
      </c>
      <c r="AI36" s="202" t="e">
        <f>AVERAGE(AH36:AH38)</f>
        <v>#DIV/0!</v>
      </c>
      <c r="AJ36" s="170"/>
    </row>
    <row r="37" spans="2:36" ht="60" customHeight="1" thickBot="1" x14ac:dyDescent="0.3">
      <c r="B37" s="194"/>
      <c r="C37" s="190"/>
      <c r="D37" s="98" t="s">
        <v>60</v>
      </c>
      <c r="E37" s="99" t="s">
        <v>116</v>
      </c>
      <c r="F37" s="100" t="s">
        <v>117</v>
      </c>
      <c r="G37" s="100">
        <v>2</v>
      </c>
      <c r="H37" s="36">
        <f t="shared" si="6"/>
        <v>0</v>
      </c>
      <c r="I37" s="28">
        <f t="shared" si="2"/>
        <v>0</v>
      </c>
      <c r="J37" s="176"/>
      <c r="K37" s="197"/>
      <c r="L37" s="56">
        <v>0</v>
      </c>
      <c r="M37" s="57">
        <v>0</v>
      </c>
      <c r="N37" s="58" t="e">
        <f t="shared" si="8"/>
        <v>#DIV/0!</v>
      </c>
      <c r="O37" s="178"/>
      <c r="P37" s="212"/>
      <c r="Q37" s="56">
        <v>0</v>
      </c>
      <c r="R37" s="59">
        <v>0</v>
      </c>
      <c r="S37" s="58" t="e">
        <f t="shared" si="3"/>
        <v>#DIV/0!</v>
      </c>
      <c r="T37" s="184"/>
      <c r="U37" s="212"/>
      <c r="V37" s="36">
        <v>1</v>
      </c>
      <c r="W37" s="59"/>
      <c r="X37" s="60">
        <f t="shared" si="5"/>
        <v>0</v>
      </c>
      <c r="Y37" s="184"/>
      <c r="Z37" s="212"/>
      <c r="AA37" s="36">
        <v>1</v>
      </c>
      <c r="AB37" s="59"/>
      <c r="AC37" s="60">
        <f t="shared" si="4"/>
        <v>0</v>
      </c>
      <c r="AD37" s="181"/>
      <c r="AE37" s="212"/>
      <c r="AF37" s="61">
        <f t="shared" si="0"/>
        <v>0</v>
      </c>
      <c r="AG37" s="36">
        <f t="shared" si="0"/>
        <v>0</v>
      </c>
      <c r="AH37" s="58" t="e">
        <f t="shared" si="1"/>
        <v>#DIV/0!</v>
      </c>
      <c r="AI37" s="203"/>
      <c r="AJ37" s="170"/>
    </row>
    <row r="38" spans="2:36" ht="60" customHeight="1" thickBot="1" x14ac:dyDescent="0.3">
      <c r="B38" s="194"/>
      <c r="C38" s="191"/>
      <c r="D38" s="84" t="s">
        <v>60</v>
      </c>
      <c r="E38" s="84" t="s">
        <v>118</v>
      </c>
      <c r="F38" s="85" t="s">
        <v>110</v>
      </c>
      <c r="G38" s="101">
        <v>-0.13</v>
      </c>
      <c r="H38" s="70">
        <f t="shared" si="6"/>
        <v>0</v>
      </c>
      <c r="I38" s="28">
        <f t="shared" si="2"/>
        <v>0</v>
      </c>
      <c r="J38" s="177"/>
      <c r="K38" s="197"/>
      <c r="L38" s="65">
        <v>0</v>
      </c>
      <c r="M38" s="66">
        <v>0</v>
      </c>
      <c r="N38" s="67" t="e">
        <f t="shared" si="8"/>
        <v>#DIV/0!</v>
      </c>
      <c r="O38" s="179"/>
      <c r="P38" s="212"/>
      <c r="Q38" s="65">
        <v>0</v>
      </c>
      <c r="R38" s="68">
        <v>0</v>
      </c>
      <c r="S38" s="67" t="e">
        <f t="shared" si="3"/>
        <v>#DIV/0!</v>
      </c>
      <c r="T38" s="185"/>
      <c r="U38" s="212"/>
      <c r="V38" s="36">
        <v>0</v>
      </c>
      <c r="W38" s="68"/>
      <c r="X38" s="34" t="e">
        <f t="shared" si="5"/>
        <v>#DIV/0!</v>
      </c>
      <c r="Y38" s="185"/>
      <c r="Z38" s="212"/>
      <c r="AA38" s="102">
        <v>-0.13</v>
      </c>
      <c r="AB38" s="68"/>
      <c r="AC38" s="34">
        <f t="shared" si="4"/>
        <v>0</v>
      </c>
      <c r="AD38" s="182"/>
      <c r="AE38" s="212"/>
      <c r="AF38" s="69">
        <f t="shared" si="0"/>
        <v>0</v>
      </c>
      <c r="AG38" s="70">
        <f t="shared" si="0"/>
        <v>0</v>
      </c>
      <c r="AH38" s="67" t="e">
        <f t="shared" si="1"/>
        <v>#DIV/0!</v>
      </c>
      <c r="AI38" s="204"/>
      <c r="AJ38" s="170"/>
    </row>
    <row r="39" spans="2:36" ht="60" customHeight="1" thickBot="1" x14ac:dyDescent="0.3">
      <c r="B39" s="195"/>
      <c r="C39" s="24" t="s">
        <v>119</v>
      </c>
      <c r="D39" s="25" t="s">
        <v>120</v>
      </c>
      <c r="E39" s="25" t="s">
        <v>121</v>
      </c>
      <c r="F39" s="26" t="s">
        <v>122</v>
      </c>
      <c r="G39" s="26">
        <v>1</v>
      </c>
      <c r="H39" s="27">
        <f t="shared" si="6"/>
        <v>0</v>
      </c>
      <c r="I39" s="28">
        <f t="shared" si="2"/>
        <v>0</v>
      </c>
      <c r="J39" s="29">
        <f>AVERAGE(I39)</f>
        <v>0</v>
      </c>
      <c r="K39" s="198"/>
      <c r="L39" s="103">
        <v>0</v>
      </c>
      <c r="M39" s="104">
        <v>0</v>
      </c>
      <c r="N39" s="105" t="e">
        <f t="shared" si="8"/>
        <v>#DIV/0!</v>
      </c>
      <c r="O39" s="106" t="e">
        <f>AVERAGE(N39)</f>
        <v>#DIV/0!</v>
      </c>
      <c r="P39" s="213"/>
      <c r="Q39" s="30">
        <v>0</v>
      </c>
      <c r="R39" s="33">
        <v>0</v>
      </c>
      <c r="S39" s="74" t="e">
        <f t="shared" si="3"/>
        <v>#DIV/0!</v>
      </c>
      <c r="T39" s="87" t="e">
        <f>AVERAGE(S39)</f>
        <v>#DIV/0!</v>
      </c>
      <c r="U39" s="213"/>
      <c r="V39" s="36">
        <v>1</v>
      </c>
      <c r="W39" s="33"/>
      <c r="X39" s="28">
        <f t="shared" si="5"/>
        <v>0</v>
      </c>
      <c r="Y39" s="88">
        <f>AVERAGE(X39)</f>
        <v>0</v>
      </c>
      <c r="Z39" s="213"/>
      <c r="AA39" s="36">
        <v>0</v>
      </c>
      <c r="AB39" s="33"/>
      <c r="AC39" s="28" t="e">
        <f t="shared" si="4"/>
        <v>#DIV/0!</v>
      </c>
      <c r="AD39" s="87" t="e">
        <f>AVERAGE(AC39)</f>
        <v>#DIV/0!</v>
      </c>
      <c r="AE39" s="213"/>
      <c r="AF39" s="37">
        <f t="shared" ref="AF39:AG72" si="9">L39+Q39</f>
        <v>0</v>
      </c>
      <c r="AG39" s="27">
        <f t="shared" si="9"/>
        <v>0</v>
      </c>
      <c r="AH39" s="74" t="e">
        <f t="shared" si="1"/>
        <v>#DIV/0!</v>
      </c>
      <c r="AI39" s="75" t="e">
        <f>AVERAGE(AH39)</f>
        <v>#DIV/0!</v>
      </c>
      <c r="AJ39" s="171"/>
    </row>
    <row r="40" spans="2:36" ht="60" customHeight="1" thickBot="1" x14ac:dyDescent="0.3">
      <c r="B40" s="193" t="s">
        <v>123</v>
      </c>
      <c r="C40" s="208" t="s">
        <v>124</v>
      </c>
      <c r="D40" s="82" t="s">
        <v>60</v>
      </c>
      <c r="E40" s="107" t="s">
        <v>125</v>
      </c>
      <c r="F40" s="83" t="s">
        <v>126</v>
      </c>
      <c r="G40" s="83">
        <v>1</v>
      </c>
      <c r="H40" s="53">
        <f t="shared" si="6"/>
        <v>0</v>
      </c>
      <c r="I40" s="28">
        <f t="shared" si="2"/>
        <v>0</v>
      </c>
      <c r="J40" s="175">
        <f>AVERAGE(I40:I45)</f>
        <v>43.888888888888893</v>
      </c>
      <c r="K40" s="196">
        <f>AVERAGE(J40,J46,J49,J51,J53,J56)</f>
        <v>46.56920077972709</v>
      </c>
      <c r="L40" s="47">
        <v>0</v>
      </c>
      <c r="M40" s="108">
        <v>0</v>
      </c>
      <c r="N40" s="49" t="e">
        <f t="shared" si="8"/>
        <v>#DIV/0!</v>
      </c>
      <c r="O40" s="175">
        <f>AVERAGE(N45)</f>
        <v>120</v>
      </c>
      <c r="P40" s="169">
        <f>AVERAGE(O40,O49,O51,O56)</f>
        <v>115</v>
      </c>
      <c r="Q40" s="47">
        <v>1</v>
      </c>
      <c r="R40" s="50">
        <v>0</v>
      </c>
      <c r="S40" s="51">
        <f t="shared" si="3"/>
        <v>0</v>
      </c>
      <c r="T40" s="187">
        <f>AVERAGE(S45,S40,S41,S42,S44)</f>
        <v>44</v>
      </c>
      <c r="U40" s="169">
        <f>AVERAGE(T40,T49,T51,T56,T53)</f>
        <v>70.8</v>
      </c>
      <c r="V40" s="36">
        <v>0</v>
      </c>
      <c r="W40" s="50"/>
      <c r="X40" s="51" t="e">
        <f t="shared" si="5"/>
        <v>#DIV/0!</v>
      </c>
      <c r="Y40" s="187">
        <f>AVERAGE(X45)</f>
        <v>0</v>
      </c>
      <c r="Z40" s="169">
        <f>AVERAGE(Y40,Y49,Y51,Y56)</f>
        <v>0</v>
      </c>
      <c r="AA40" s="36">
        <v>0</v>
      </c>
      <c r="AB40" s="50"/>
      <c r="AC40" s="51" t="e">
        <f t="shared" si="4"/>
        <v>#DIV/0!</v>
      </c>
      <c r="AD40" s="187">
        <f>AVERAGE(AC45)</f>
        <v>0</v>
      </c>
      <c r="AE40" s="169">
        <f>AVERAGE(AD40,AD49,AD51,AD56)</f>
        <v>0</v>
      </c>
      <c r="AF40" s="52">
        <f t="shared" si="9"/>
        <v>1</v>
      </c>
      <c r="AG40" s="53">
        <f t="shared" si="9"/>
        <v>0</v>
      </c>
      <c r="AH40" s="51">
        <f t="shared" si="1"/>
        <v>0</v>
      </c>
      <c r="AI40" s="167">
        <f>AVERAGE(AH40,AH41,AH42,AH44,AH45)</f>
        <v>44</v>
      </c>
      <c r="AJ40" s="169">
        <f>AVERAGE(AI40,AI49,AI51,AI53,AI56)</f>
        <v>74.281481481481478</v>
      </c>
    </row>
    <row r="41" spans="2:36" ht="60" customHeight="1" thickBot="1" x14ac:dyDescent="0.3">
      <c r="B41" s="194"/>
      <c r="C41" s="209"/>
      <c r="D41" s="98" t="s">
        <v>60</v>
      </c>
      <c r="E41" s="99" t="s">
        <v>127</v>
      </c>
      <c r="F41" s="100" t="s">
        <v>128</v>
      </c>
      <c r="G41" s="100">
        <v>15</v>
      </c>
      <c r="H41" s="36">
        <f t="shared" si="6"/>
        <v>0</v>
      </c>
      <c r="I41" s="28">
        <f t="shared" si="2"/>
        <v>0</v>
      </c>
      <c r="J41" s="176"/>
      <c r="K41" s="197"/>
      <c r="L41" s="56">
        <v>0</v>
      </c>
      <c r="M41" s="109">
        <v>0</v>
      </c>
      <c r="N41" s="58" t="e">
        <f t="shared" si="8"/>
        <v>#DIV/0!</v>
      </c>
      <c r="O41" s="176"/>
      <c r="P41" s="170"/>
      <c r="Q41" s="56">
        <v>15</v>
      </c>
      <c r="R41" s="59">
        <v>0</v>
      </c>
      <c r="S41" s="60">
        <f t="shared" si="3"/>
        <v>0</v>
      </c>
      <c r="T41" s="192"/>
      <c r="U41" s="170"/>
      <c r="V41" s="36">
        <v>0</v>
      </c>
      <c r="W41" s="59"/>
      <c r="X41" s="60" t="e">
        <f t="shared" si="5"/>
        <v>#DIV/0!</v>
      </c>
      <c r="Y41" s="192"/>
      <c r="Z41" s="170"/>
      <c r="AA41" s="36">
        <v>0</v>
      </c>
      <c r="AB41" s="59"/>
      <c r="AC41" s="60" t="e">
        <f t="shared" si="4"/>
        <v>#DIV/0!</v>
      </c>
      <c r="AD41" s="192"/>
      <c r="AE41" s="170"/>
      <c r="AF41" s="61">
        <f t="shared" si="9"/>
        <v>15</v>
      </c>
      <c r="AG41" s="36">
        <f t="shared" si="9"/>
        <v>0</v>
      </c>
      <c r="AH41" s="60">
        <f t="shared" si="1"/>
        <v>0</v>
      </c>
      <c r="AI41" s="186"/>
      <c r="AJ41" s="170"/>
    </row>
    <row r="42" spans="2:36" ht="60" customHeight="1" thickBot="1" x14ac:dyDescent="0.3">
      <c r="B42" s="194"/>
      <c r="C42" s="209"/>
      <c r="D42" s="98" t="s">
        <v>57</v>
      </c>
      <c r="E42" s="99" t="s">
        <v>129</v>
      </c>
      <c r="F42" s="100" t="s">
        <v>130</v>
      </c>
      <c r="G42" s="100">
        <v>3</v>
      </c>
      <c r="H42" s="36">
        <f t="shared" si="6"/>
        <v>0</v>
      </c>
      <c r="I42" s="28">
        <f t="shared" si="2"/>
        <v>0</v>
      </c>
      <c r="J42" s="176"/>
      <c r="K42" s="197"/>
      <c r="L42" s="56">
        <v>0</v>
      </c>
      <c r="M42" s="109">
        <v>0</v>
      </c>
      <c r="N42" s="58" t="e">
        <f t="shared" si="8"/>
        <v>#DIV/0!</v>
      </c>
      <c r="O42" s="176"/>
      <c r="P42" s="170"/>
      <c r="Q42" s="56">
        <v>1</v>
      </c>
      <c r="R42" s="59">
        <v>0</v>
      </c>
      <c r="S42" s="60">
        <f t="shared" si="3"/>
        <v>0</v>
      </c>
      <c r="T42" s="192"/>
      <c r="U42" s="170"/>
      <c r="V42" s="36">
        <v>1</v>
      </c>
      <c r="W42" s="59"/>
      <c r="X42" s="60">
        <f t="shared" si="5"/>
        <v>0</v>
      </c>
      <c r="Y42" s="192"/>
      <c r="Z42" s="170"/>
      <c r="AA42" s="36">
        <v>1</v>
      </c>
      <c r="AB42" s="59"/>
      <c r="AC42" s="60">
        <f t="shared" si="4"/>
        <v>0</v>
      </c>
      <c r="AD42" s="192"/>
      <c r="AE42" s="170"/>
      <c r="AF42" s="61">
        <f t="shared" si="9"/>
        <v>1</v>
      </c>
      <c r="AG42" s="36">
        <f t="shared" si="9"/>
        <v>0</v>
      </c>
      <c r="AH42" s="60">
        <f t="shared" si="1"/>
        <v>0</v>
      </c>
      <c r="AI42" s="186"/>
      <c r="AJ42" s="170"/>
    </row>
    <row r="43" spans="2:36" ht="60" customHeight="1" thickBot="1" x14ac:dyDescent="0.3">
      <c r="B43" s="194"/>
      <c r="C43" s="209"/>
      <c r="D43" s="98" t="s">
        <v>60</v>
      </c>
      <c r="E43" s="99" t="s">
        <v>131</v>
      </c>
      <c r="F43" s="100" t="s">
        <v>132</v>
      </c>
      <c r="G43" s="100">
        <v>1</v>
      </c>
      <c r="H43" s="36">
        <f t="shared" si="6"/>
        <v>0</v>
      </c>
      <c r="I43" s="28">
        <f t="shared" si="2"/>
        <v>0</v>
      </c>
      <c r="J43" s="176"/>
      <c r="K43" s="197"/>
      <c r="L43" s="56">
        <v>0</v>
      </c>
      <c r="M43" s="109">
        <v>0</v>
      </c>
      <c r="N43" s="58" t="e">
        <f t="shared" si="8"/>
        <v>#DIV/0!</v>
      </c>
      <c r="O43" s="176"/>
      <c r="P43" s="170"/>
      <c r="Q43" s="56">
        <v>0</v>
      </c>
      <c r="R43" s="59">
        <v>0</v>
      </c>
      <c r="S43" s="58" t="e">
        <f t="shared" si="3"/>
        <v>#DIV/0!</v>
      </c>
      <c r="T43" s="192"/>
      <c r="U43" s="170"/>
      <c r="V43" s="36">
        <v>1</v>
      </c>
      <c r="W43" s="59"/>
      <c r="X43" s="60">
        <f t="shared" si="5"/>
        <v>0</v>
      </c>
      <c r="Y43" s="192"/>
      <c r="Z43" s="170"/>
      <c r="AA43" s="36">
        <v>0</v>
      </c>
      <c r="AB43" s="59"/>
      <c r="AC43" s="60" t="e">
        <f t="shared" si="4"/>
        <v>#DIV/0!</v>
      </c>
      <c r="AD43" s="192"/>
      <c r="AE43" s="170"/>
      <c r="AF43" s="61">
        <f t="shared" si="9"/>
        <v>0</v>
      </c>
      <c r="AG43" s="36">
        <f t="shared" si="9"/>
        <v>0</v>
      </c>
      <c r="AH43" s="58" t="e">
        <f t="shared" si="1"/>
        <v>#DIV/0!</v>
      </c>
      <c r="AI43" s="186"/>
      <c r="AJ43" s="170"/>
    </row>
    <row r="44" spans="2:36" ht="60" customHeight="1" thickBot="1" x14ac:dyDescent="0.3">
      <c r="B44" s="194"/>
      <c r="C44" s="209"/>
      <c r="D44" s="110" t="s">
        <v>133</v>
      </c>
      <c r="E44" s="99" t="s">
        <v>134</v>
      </c>
      <c r="F44" s="100" t="s">
        <v>135</v>
      </c>
      <c r="G44" s="111">
        <v>1</v>
      </c>
      <c r="H44" s="36">
        <f t="shared" si="6"/>
        <v>1</v>
      </c>
      <c r="I44" s="28">
        <f t="shared" si="2"/>
        <v>100</v>
      </c>
      <c r="J44" s="176"/>
      <c r="K44" s="197"/>
      <c r="L44" s="112">
        <v>0</v>
      </c>
      <c r="M44" s="113">
        <v>0</v>
      </c>
      <c r="N44" s="58" t="e">
        <f t="shared" si="8"/>
        <v>#DIV/0!</v>
      </c>
      <c r="O44" s="176"/>
      <c r="P44" s="170"/>
      <c r="Q44" s="114">
        <v>1</v>
      </c>
      <c r="R44" s="115">
        <v>1</v>
      </c>
      <c r="S44" s="60">
        <f t="shared" si="3"/>
        <v>100</v>
      </c>
      <c r="T44" s="192"/>
      <c r="U44" s="170"/>
      <c r="V44" s="116">
        <v>0</v>
      </c>
      <c r="W44" s="115"/>
      <c r="X44" s="60" t="e">
        <f t="shared" si="5"/>
        <v>#DIV/0!</v>
      </c>
      <c r="Y44" s="192"/>
      <c r="Z44" s="170"/>
      <c r="AA44" s="116">
        <v>0</v>
      </c>
      <c r="AB44" s="115"/>
      <c r="AC44" s="60" t="e">
        <f t="shared" si="4"/>
        <v>#DIV/0!</v>
      </c>
      <c r="AD44" s="192"/>
      <c r="AE44" s="170"/>
      <c r="AF44" s="61">
        <f t="shared" si="9"/>
        <v>1</v>
      </c>
      <c r="AG44" s="36">
        <f t="shared" si="9"/>
        <v>1</v>
      </c>
      <c r="AH44" s="60">
        <f t="shared" si="1"/>
        <v>100</v>
      </c>
      <c r="AI44" s="186"/>
      <c r="AJ44" s="170"/>
    </row>
    <row r="45" spans="2:36" ht="60" customHeight="1" thickBot="1" x14ac:dyDescent="0.3">
      <c r="B45" s="194"/>
      <c r="C45" s="210"/>
      <c r="D45" s="84" t="s">
        <v>60</v>
      </c>
      <c r="E45" s="117" t="s">
        <v>136</v>
      </c>
      <c r="F45" s="85" t="s">
        <v>137</v>
      </c>
      <c r="G45" s="85">
        <v>30</v>
      </c>
      <c r="H45" s="70">
        <f t="shared" si="6"/>
        <v>49</v>
      </c>
      <c r="I45" s="28">
        <f t="shared" si="2"/>
        <v>163.33333333333334</v>
      </c>
      <c r="J45" s="177"/>
      <c r="K45" s="197"/>
      <c r="L45" s="65">
        <v>8</v>
      </c>
      <c r="M45" s="118">
        <f>13+15</f>
        <v>28</v>
      </c>
      <c r="N45" s="34">
        <v>120</v>
      </c>
      <c r="O45" s="177"/>
      <c r="P45" s="170"/>
      <c r="Q45" s="65">
        <v>8</v>
      </c>
      <c r="R45" s="68">
        <v>21</v>
      </c>
      <c r="S45" s="34">
        <v>120</v>
      </c>
      <c r="T45" s="188"/>
      <c r="U45" s="170"/>
      <c r="V45" s="36">
        <v>7</v>
      </c>
      <c r="W45" s="68"/>
      <c r="X45" s="34">
        <f t="shared" si="5"/>
        <v>0</v>
      </c>
      <c r="Y45" s="188"/>
      <c r="Z45" s="170"/>
      <c r="AA45" s="36">
        <v>7</v>
      </c>
      <c r="AB45" s="68"/>
      <c r="AC45" s="34">
        <f t="shared" si="4"/>
        <v>0</v>
      </c>
      <c r="AD45" s="188"/>
      <c r="AE45" s="170"/>
      <c r="AF45" s="69">
        <f t="shared" si="9"/>
        <v>16</v>
      </c>
      <c r="AG45" s="70">
        <f t="shared" si="9"/>
        <v>49</v>
      </c>
      <c r="AH45" s="34">
        <v>120</v>
      </c>
      <c r="AI45" s="168"/>
      <c r="AJ45" s="170"/>
    </row>
    <row r="46" spans="2:36" ht="60" customHeight="1" thickBot="1" x14ac:dyDescent="0.3">
      <c r="B46" s="194"/>
      <c r="C46" s="205" t="s">
        <v>138</v>
      </c>
      <c r="D46" s="119" t="s">
        <v>57</v>
      </c>
      <c r="E46" s="120" t="s">
        <v>139</v>
      </c>
      <c r="F46" s="121" t="s">
        <v>140</v>
      </c>
      <c r="G46" s="121">
        <v>2</v>
      </c>
      <c r="H46" s="53">
        <f t="shared" si="6"/>
        <v>0</v>
      </c>
      <c r="I46" s="28">
        <f t="shared" si="2"/>
        <v>0</v>
      </c>
      <c r="J46" s="175">
        <f>AVERAGE(I46:I48)</f>
        <v>0</v>
      </c>
      <c r="K46" s="197"/>
      <c r="L46" s="47">
        <v>0</v>
      </c>
      <c r="M46" s="108">
        <v>0</v>
      </c>
      <c r="N46" s="49" t="e">
        <f>M46*100/L46</f>
        <v>#DIV/0!</v>
      </c>
      <c r="O46" s="199" t="e">
        <f>AVERAGE(N46:N48)</f>
        <v>#DIV/0!</v>
      </c>
      <c r="P46" s="170"/>
      <c r="Q46" s="47">
        <v>0</v>
      </c>
      <c r="R46" s="50">
        <v>0</v>
      </c>
      <c r="S46" s="49" t="e">
        <f t="shared" si="3"/>
        <v>#DIV/0!</v>
      </c>
      <c r="T46" s="183" t="e">
        <f>AVERAGE(S46:S48)</f>
        <v>#DIV/0!</v>
      </c>
      <c r="U46" s="170"/>
      <c r="V46" s="36">
        <v>1</v>
      </c>
      <c r="W46" s="50"/>
      <c r="X46" s="51">
        <f t="shared" si="5"/>
        <v>0</v>
      </c>
      <c r="Y46" s="180">
        <f>AVERAGE(X46:X48)</f>
        <v>0</v>
      </c>
      <c r="Z46" s="170"/>
      <c r="AA46" s="36">
        <v>1</v>
      </c>
      <c r="AB46" s="50"/>
      <c r="AC46" s="51">
        <f t="shared" si="4"/>
        <v>0</v>
      </c>
      <c r="AD46" s="180">
        <f>AVERAGE(AC46:AC48)</f>
        <v>0</v>
      </c>
      <c r="AE46" s="170"/>
      <c r="AF46" s="52">
        <f t="shared" si="9"/>
        <v>0</v>
      </c>
      <c r="AG46" s="53">
        <f t="shared" si="9"/>
        <v>0</v>
      </c>
      <c r="AH46" s="49" t="e">
        <f t="shared" si="1"/>
        <v>#DIV/0!</v>
      </c>
      <c r="AI46" s="202" t="e">
        <f>AVERAGE(AH46:AH48)</f>
        <v>#DIV/0!</v>
      </c>
      <c r="AJ46" s="170"/>
    </row>
    <row r="47" spans="2:36" ht="60" customHeight="1" thickBot="1" x14ac:dyDescent="0.3">
      <c r="B47" s="194"/>
      <c r="C47" s="206"/>
      <c r="D47" s="54" t="s">
        <v>60</v>
      </c>
      <c r="E47" s="122" t="s">
        <v>141</v>
      </c>
      <c r="F47" s="123" t="s">
        <v>140</v>
      </c>
      <c r="G47" s="123">
        <v>2</v>
      </c>
      <c r="H47" s="36">
        <f t="shared" si="6"/>
        <v>0</v>
      </c>
      <c r="I47" s="28">
        <f t="shared" si="2"/>
        <v>0</v>
      </c>
      <c r="J47" s="176"/>
      <c r="K47" s="197"/>
      <c r="L47" s="56">
        <v>0</v>
      </c>
      <c r="M47" s="109">
        <v>0</v>
      </c>
      <c r="N47" s="58" t="e">
        <f>M47*100/L47</f>
        <v>#DIV/0!</v>
      </c>
      <c r="O47" s="178"/>
      <c r="P47" s="170"/>
      <c r="Q47" s="56">
        <v>0</v>
      </c>
      <c r="R47" s="59">
        <v>0</v>
      </c>
      <c r="S47" s="58" t="e">
        <f t="shared" si="3"/>
        <v>#DIV/0!</v>
      </c>
      <c r="T47" s="184"/>
      <c r="U47" s="170"/>
      <c r="V47" s="36">
        <v>1</v>
      </c>
      <c r="W47" s="59"/>
      <c r="X47" s="60">
        <f t="shared" si="5"/>
        <v>0</v>
      </c>
      <c r="Y47" s="181"/>
      <c r="Z47" s="170"/>
      <c r="AA47" s="36">
        <v>1</v>
      </c>
      <c r="AB47" s="59"/>
      <c r="AC47" s="60">
        <f t="shared" si="4"/>
        <v>0</v>
      </c>
      <c r="AD47" s="181"/>
      <c r="AE47" s="170"/>
      <c r="AF47" s="61">
        <f t="shared" si="9"/>
        <v>0</v>
      </c>
      <c r="AG47" s="36">
        <f t="shared" si="9"/>
        <v>0</v>
      </c>
      <c r="AH47" s="58" t="e">
        <f t="shared" si="1"/>
        <v>#DIV/0!</v>
      </c>
      <c r="AI47" s="203"/>
      <c r="AJ47" s="170"/>
    </row>
    <row r="48" spans="2:36" ht="60" customHeight="1" thickBot="1" x14ac:dyDescent="0.3">
      <c r="B48" s="194"/>
      <c r="C48" s="207"/>
      <c r="D48" s="62" t="s">
        <v>60</v>
      </c>
      <c r="E48" s="124" t="s">
        <v>142</v>
      </c>
      <c r="F48" s="125" t="s">
        <v>143</v>
      </c>
      <c r="G48" s="125">
        <v>2</v>
      </c>
      <c r="H48" s="70">
        <f t="shared" si="6"/>
        <v>0</v>
      </c>
      <c r="I48" s="28">
        <f t="shared" si="2"/>
        <v>0</v>
      </c>
      <c r="J48" s="177"/>
      <c r="K48" s="197"/>
      <c r="L48" s="65">
        <v>0</v>
      </c>
      <c r="M48" s="126">
        <v>0</v>
      </c>
      <c r="N48" s="67" t="e">
        <f>M48*100/L48</f>
        <v>#DIV/0!</v>
      </c>
      <c r="O48" s="179"/>
      <c r="P48" s="170"/>
      <c r="Q48" s="65">
        <v>0</v>
      </c>
      <c r="R48" s="68">
        <v>0</v>
      </c>
      <c r="S48" s="67" t="e">
        <f t="shared" si="3"/>
        <v>#DIV/0!</v>
      </c>
      <c r="T48" s="185"/>
      <c r="U48" s="170"/>
      <c r="V48" s="36">
        <v>1</v>
      </c>
      <c r="W48" s="68"/>
      <c r="X48" s="34">
        <f t="shared" si="5"/>
        <v>0</v>
      </c>
      <c r="Y48" s="182"/>
      <c r="Z48" s="170"/>
      <c r="AA48" s="36">
        <v>1</v>
      </c>
      <c r="AB48" s="68"/>
      <c r="AC48" s="34">
        <f t="shared" si="4"/>
        <v>0</v>
      </c>
      <c r="AD48" s="182"/>
      <c r="AE48" s="170"/>
      <c r="AF48" s="69">
        <f t="shared" si="9"/>
        <v>0</v>
      </c>
      <c r="AG48" s="70">
        <f t="shared" si="9"/>
        <v>0</v>
      </c>
      <c r="AH48" s="67" t="e">
        <f t="shared" si="1"/>
        <v>#DIV/0!</v>
      </c>
      <c r="AI48" s="204"/>
      <c r="AJ48" s="170"/>
    </row>
    <row r="49" spans="2:37" ht="60" customHeight="1" thickBot="1" x14ac:dyDescent="0.3">
      <c r="B49" s="194"/>
      <c r="C49" s="189" t="s">
        <v>144</v>
      </c>
      <c r="D49" s="82" t="s">
        <v>60</v>
      </c>
      <c r="E49" s="127" t="s">
        <v>145</v>
      </c>
      <c r="F49" s="83" t="s">
        <v>146</v>
      </c>
      <c r="G49" s="83">
        <v>1</v>
      </c>
      <c r="H49" s="46">
        <f t="shared" si="6"/>
        <v>1</v>
      </c>
      <c r="I49" s="28">
        <f t="shared" si="2"/>
        <v>100</v>
      </c>
      <c r="J49" s="175">
        <f>AVERAGE(I49:I50)</f>
        <v>77.192982456140356</v>
      </c>
      <c r="K49" s="197"/>
      <c r="L49" s="47">
        <v>0</v>
      </c>
      <c r="M49" s="108">
        <v>0</v>
      </c>
      <c r="N49" s="49" t="e">
        <f>M49*100/L49</f>
        <v>#DIV/0!</v>
      </c>
      <c r="O49" s="175">
        <f>AVERAGE(N50)</f>
        <v>120</v>
      </c>
      <c r="P49" s="170"/>
      <c r="Q49" s="47">
        <v>1</v>
      </c>
      <c r="R49" s="50">
        <v>1</v>
      </c>
      <c r="S49" s="51">
        <f t="shared" si="3"/>
        <v>100</v>
      </c>
      <c r="T49" s="187">
        <f>AVERAGE(S50,S49)</f>
        <v>90</v>
      </c>
      <c r="U49" s="170"/>
      <c r="V49" s="36">
        <v>0</v>
      </c>
      <c r="W49" s="50"/>
      <c r="X49" s="51" t="e">
        <f t="shared" si="5"/>
        <v>#DIV/0!</v>
      </c>
      <c r="Y49" s="187">
        <f>AVERAGE(X50)</f>
        <v>0</v>
      </c>
      <c r="Z49" s="170"/>
      <c r="AA49" s="36">
        <v>0</v>
      </c>
      <c r="AB49" s="50"/>
      <c r="AC49" s="51" t="e">
        <f t="shared" si="4"/>
        <v>#DIV/0!</v>
      </c>
      <c r="AD49" s="187">
        <f>AVERAGE(AC50)</f>
        <v>0</v>
      </c>
      <c r="AE49" s="170"/>
      <c r="AF49" s="52">
        <f t="shared" si="9"/>
        <v>1</v>
      </c>
      <c r="AG49" s="53">
        <f t="shared" si="9"/>
        <v>1</v>
      </c>
      <c r="AH49" s="51">
        <f t="shared" si="1"/>
        <v>100</v>
      </c>
      <c r="AI49" s="167">
        <f>AVERAGE(AH49:AH50)</f>
        <v>107.4074074074074</v>
      </c>
      <c r="AJ49" s="170"/>
    </row>
    <row r="50" spans="2:37" ht="60" customHeight="1" thickBot="1" x14ac:dyDescent="0.3">
      <c r="B50" s="194"/>
      <c r="C50" s="191"/>
      <c r="D50" s="84" t="s">
        <v>60</v>
      </c>
      <c r="E50" s="117" t="s">
        <v>147</v>
      </c>
      <c r="F50" s="85" t="s">
        <v>148</v>
      </c>
      <c r="G50" s="85">
        <v>57</v>
      </c>
      <c r="H50" s="70">
        <f t="shared" si="6"/>
        <v>31</v>
      </c>
      <c r="I50" s="28">
        <f t="shared" si="2"/>
        <v>54.385964912280699</v>
      </c>
      <c r="J50" s="177"/>
      <c r="K50" s="197"/>
      <c r="L50" s="65">
        <v>12</v>
      </c>
      <c r="M50" s="118">
        <v>19</v>
      </c>
      <c r="N50" s="34">
        <v>120</v>
      </c>
      <c r="O50" s="177"/>
      <c r="P50" s="170"/>
      <c r="Q50" s="65">
        <v>15</v>
      </c>
      <c r="R50" s="68">
        <v>12</v>
      </c>
      <c r="S50" s="34">
        <f t="shared" si="3"/>
        <v>80</v>
      </c>
      <c r="T50" s="188"/>
      <c r="U50" s="170"/>
      <c r="V50" s="36">
        <v>15</v>
      </c>
      <c r="W50" s="68"/>
      <c r="X50" s="34">
        <f t="shared" si="5"/>
        <v>0</v>
      </c>
      <c r="Y50" s="188"/>
      <c r="Z50" s="170"/>
      <c r="AA50" s="36">
        <v>15</v>
      </c>
      <c r="AB50" s="68"/>
      <c r="AC50" s="34">
        <f t="shared" si="4"/>
        <v>0</v>
      </c>
      <c r="AD50" s="188"/>
      <c r="AE50" s="170"/>
      <c r="AF50" s="69">
        <f t="shared" si="9"/>
        <v>27</v>
      </c>
      <c r="AG50" s="70">
        <f t="shared" si="9"/>
        <v>31</v>
      </c>
      <c r="AH50" s="34">
        <f t="shared" si="1"/>
        <v>114.81481481481481</v>
      </c>
      <c r="AI50" s="168"/>
      <c r="AJ50" s="170"/>
    </row>
    <row r="51" spans="2:37" ht="60" customHeight="1" thickBot="1" x14ac:dyDescent="0.3">
      <c r="B51" s="194"/>
      <c r="C51" s="200" t="s">
        <v>149</v>
      </c>
      <c r="D51" s="128" t="s">
        <v>60</v>
      </c>
      <c r="E51" s="129" t="s">
        <v>150</v>
      </c>
      <c r="F51" s="130" t="s">
        <v>151</v>
      </c>
      <c r="G51" s="131">
        <v>12</v>
      </c>
      <c r="H51" s="46">
        <f t="shared" si="6"/>
        <v>6</v>
      </c>
      <c r="I51" s="28">
        <f t="shared" si="2"/>
        <v>50</v>
      </c>
      <c r="J51" s="176">
        <f>AVERAGE(I51:I52)</f>
        <v>25</v>
      </c>
      <c r="K51" s="197"/>
      <c r="L51" s="47">
        <v>3</v>
      </c>
      <c r="M51" s="132">
        <v>3</v>
      </c>
      <c r="N51" s="51">
        <f>M51*100/L51</f>
        <v>100</v>
      </c>
      <c r="O51" s="175">
        <f>AVERAGE(N51)</f>
        <v>100</v>
      </c>
      <c r="P51" s="170"/>
      <c r="Q51" s="47">
        <v>3</v>
      </c>
      <c r="R51" s="50">
        <v>3</v>
      </c>
      <c r="S51" s="51">
        <f t="shared" si="3"/>
        <v>100</v>
      </c>
      <c r="T51" s="187">
        <f>AVERAGE(S51)</f>
        <v>100</v>
      </c>
      <c r="U51" s="170"/>
      <c r="V51" s="36">
        <v>3</v>
      </c>
      <c r="W51" s="50"/>
      <c r="X51" s="51">
        <f t="shared" si="5"/>
        <v>0</v>
      </c>
      <c r="Y51" s="187">
        <f>AVERAGE(X51)</f>
        <v>0</v>
      </c>
      <c r="Z51" s="170"/>
      <c r="AA51" s="36">
        <v>3</v>
      </c>
      <c r="AB51" s="50"/>
      <c r="AC51" s="51">
        <f t="shared" si="4"/>
        <v>0</v>
      </c>
      <c r="AD51" s="187">
        <f>AVERAGE(AC51)</f>
        <v>0</v>
      </c>
      <c r="AE51" s="170"/>
      <c r="AF51" s="52">
        <f t="shared" si="9"/>
        <v>6</v>
      </c>
      <c r="AG51" s="53">
        <f t="shared" si="9"/>
        <v>6</v>
      </c>
      <c r="AH51" s="51">
        <f t="shared" si="1"/>
        <v>100</v>
      </c>
      <c r="AI51" s="167">
        <f>AVERAGE(AH51)</f>
        <v>100</v>
      </c>
      <c r="AJ51" s="170"/>
    </row>
    <row r="52" spans="2:37" ht="60" customHeight="1" thickBot="1" x14ac:dyDescent="0.3">
      <c r="B52" s="194"/>
      <c r="C52" s="201"/>
      <c r="D52" s="133" t="s">
        <v>152</v>
      </c>
      <c r="E52" s="134" t="s">
        <v>153</v>
      </c>
      <c r="F52" s="135" t="s">
        <v>154</v>
      </c>
      <c r="G52" s="135">
        <v>1</v>
      </c>
      <c r="H52" s="70">
        <f t="shared" si="6"/>
        <v>0</v>
      </c>
      <c r="I52" s="28">
        <f t="shared" si="2"/>
        <v>0</v>
      </c>
      <c r="J52" s="176"/>
      <c r="K52" s="197"/>
      <c r="L52" s="65">
        <v>0</v>
      </c>
      <c r="M52" s="126">
        <v>0</v>
      </c>
      <c r="N52" s="67" t="e">
        <f>M52*100/L52</f>
        <v>#DIV/0!</v>
      </c>
      <c r="O52" s="177"/>
      <c r="P52" s="170"/>
      <c r="Q52" s="65">
        <v>0</v>
      </c>
      <c r="R52" s="68">
        <v>0</v>
      </c>
      <c r="S52" s="67" t="e">
        <f t="shared" si="3"/>
        <v>#DIV/0!</v>
      </c>
      <c r="T52" s="188"/>
      <c r="U52" s="170"/>
      <c r="V52" s="36">
        <v>0</v>
      </c>
      <c r="W52" s="68"/>
      <c r="X52" s="34" t="e">
        <f t="shared" si="5"/>
        <v>#DIV/0!</v>
      </c>
      <c r="Y52" s="188"/>
      <c r="Z52" s="170"/>
      <c r="AA52" s="36">
        <v>1</v>
      </c>
      <c r="AB52" s="68"/>
      <c r="AC52" s="34">
        <f t="shared" si="4"/>
        <v>0</v>
      </c>
      <c r="AD52" s="188"/>
      <c r="AE52" s="170"/>
      <c r="AF52" s="69">
        <f t="shared" si="9"/>
        <v>0</v>
      </c>
      <c r="AG52" s="70">
        <f t="shared" si="9"/>
        <v>0</v>
      </c>
      <c r="AH52" s="67" t="e">
        <f t="shared" si="1"/>
        <v>#DIV/0!</v>
      </c>
      <c r="AI52" s="168"/>
      <c r="AJ52" s="170"/>
    </row>
    <row r="53" spans="2:37" ht="60" customHeight="1" thickBot="1" x14ac:dyDescent="0.3">
      <c r="B53" s="194"/>
      <c r="C53" s="189" t="s">
        <v>155</v>
      </c>
      <c r="D53" s="82" t="s">
        <v>60</v>
      </c>
      <c r="E53" s="127" t="s">
        <v>156</v>
      </c>
      <c r="F53" s="83" t="s">
        <v>157</v>
      </c>
      <c r="G53" s="136">
        <v>1</v>
      </c>
      <c r="H53" s="53">
        <f t="shared" si="6"/>
        <v>0</v>
      </c>
      <c r="I53" s="28">
        <f t="shared" si="2"/>
        <v>0</v>
      </c>
      <c r="J53" s="175">
        <f>AVERAGE(I53:I55)</f>
        <v>0</v>
      </c>
      <c r="K53" s="197"/>
      <c r="L53" s="47">
        <v>0</v>
      </c>
      <c r="M53" s="108">
        <v>0</v>
      </c>
      <c r="N53" s="49" t="e">
        <f>M53*100/L53</f>
        <v>#DIV/0!</v>
      </c>
      <c r="O53" s="199" t="e">
        <f>AVERAGE(N53:N55)</f>
        <v>#DIV/0!</v>
      </c>
      <c r="P53" s="170"/>
      <c r="Q53" s="47">
        <v>1</v>
      </c>
      <c r="R53" s="50">
        <v>0</v>
      </c>
      <c r="S53" s="51">
        <f t="shared" si="3"/>
        <v>0</v>
      </c>
      <c r="T53" s="187">
        <f>AVERAGE(S53:S55)</f>
        <v>0</v>
      </c>
      <c r="U53" s="170"/>
      <c r="V53" s="36">
        <v>0</v>
      </c>
      <c r="W53" s="50"/>
      <c r="X53" s="51" t="e">
        <f t="shared" si="5"/>
        <v>#DIV/0!</v>
      </c>
      <c r="Y53" s="187" t="e">
        <f>AVERAGE(X53:X55)</f>
        <v>#DIV/0!</v>
      </c>
      <c r="Z53" s="170"/>
      <c r="AA53" s="36">
        <v>0</v>
      </c>
      <c r="AB53" s="50"/>
      <c r="AC53" s="51" t="e">
        <f t="shared" si="4"/>
        <v>#DIV/0!</v>
      </c>
      <c r="AD53" s="187" t="e">
        <f>AVERAGE(AC53:AC55)</f>
        <v>#DIV/0!</v>
      </c>
      <c r="AE53" s="170"/>
      <c r="AF53" s="52">
        <f t="shared" si="9"/>
        <v>1</v>
      </c>
      <c r="AG53" s="53">
        <f t="shared" si="9"/>
        <v>0</v>
      </c>
      <c r="AH53" s="51">
        <f t="shared" si="1"/>
        <v>0</v>
      </c>
      <c r="AI53" s="167">
        <f>AVERAGE(AH53:AH55)</f>
        <v>0</v>
      </c>
      <c r="AJ53" s="170"/>
    </row>
    <row r="54" spans="2:37" ht="60" customHeight="1" thickBot="1" x14ac:dyDescent="0.3">
      <c r="B54" s="194"/>
      <c r="C54" s="190"/>
      <c r="D54" s="98" t="s">
        <v>60</v>
      </c>
      <c r="E54" s="99" t="s">
        <v>158</v>
      </c>
      <c r="F54" s="100" t="s">
        <v>159</v>
      </c>
      <c r="G54" s="100">
        <v>1</v>
      </c>
      <c r="H54" s="36">
        <f t="shared" si="6"/>
        <v>0</v>
      </c>
      <c r="I54" s="28">
        <f t="shared" si="2"/>
        <v>0</v>
      </c>
      <c r="J54" s="176"/>
      <c r="K54" s="197"/>
      <c r="L54" s="56">
        <v>0</v>
      </c>
      <c r="M54" s="109">
        <v>0</v>
      </c>
      <c r="N54" s="58" t="e">
        <f>M54*100/L54</f>
        <v>#DIV/0!</v>
      </c>
      <c r="O54" s="178"/>
      <c r="P54" s="170"/>
      <c r="Q54" s="56">
        <v>1</v>
      </c>
      <c r="R54" s="59">
        <v>0</v>
      </c>
      <c r="S54" s="60">
        <f t="shared" si="3"/>
        <v>0</v>
      </c>
      <c r="T54" s="192"/>
      <c r="U54" s="170"/>
      <c r="V54" s="36">
        <v>0</v>
      </c>
      <c r="W54" s="59"/>
      <c r="X54" s="60" t="e">
        <f t="shared" si="5"/>
        <v>#DIV/0!</v>
      </c>
      <c r="Y54" s="192"/>
      <c r="Z54" s="170"/>
      <c r="AA54" s="36">
        <v>0</v>
      </c>
      <c r="AB54" s="59"/>
      <c r="AC54" s="60" t="e">
        <f t="shared" si="4"/>
        <v>#DIV/0!</v>
      </c>
      <c r="AD54" s="192"/>
      <c r="AE54" s="170"/>
      <c r="AF54" s="61">
        <f t="shared" si="9"/>
        <v>1</v>
      </c>
      <c r="AG54" s="36">
        <f t="shared" si="9"/>
        <v>0</v>
      </c>
      <c r="AH54" s="60">
        <f t="shared" si="1"/>
        <v>0</v>
      </c>
      <c r="AI54" s="186"/>
      <c r="AJ54" s="170"/>
    </row>
    <row r="55" spans="2:37" ht="60" customHeight="1" thickBot="1" x14ac:dyDescent="0.3">
      <c r="B55" s="194"/>
      <c r="C55" s="191"/>
      <c r="D55" s="84" t="s">
        <v>60</v>
      </c>
      <c r="E55" s="117" t="s">
        <v>160</v>
      </c>
      <c r="F55" s="85" t="s">
        <v>161</v>
      </c>
      <c r="G55" s="85">
        <v>1</v>
      </c>
      <c r="H55" s="70">
        <f t="shared" si="6"/>
        <v>0</v>
      </c>
      <c r="I55" s="28">
        <f t="shared" si="2"/>
        <v>0</v>
      </c>
      <c r="J55" s="177"/>
      <c r="K55" s="197"/>
      <c r="L55" s="65">
        <v>0</v>
      </c>
      <c r="M55" s="126">
        <v>0</v>
      </c>
      <c r="N55" s="67" t="e">
        <f>M55*100/L55</f>
        <v>#DIV/0!</v>
      </c>
      <c r="O55" s="179"/>
      <c r="P55" s="170"/>
      <c r="Q55" s="65">
        <v>1</v>
      </c>
      <c r="R55" s="68">
        <v>0</v>
      </c>
      <c r="S55" s="34">
        <f t="shared" si="3"/>
        <v>0</v>
      </c>
      <c r="T55" s="188"/>
      <c r="U55" s="170"/>
      <c r="V55" s="36">
        <v>0</v>
      </c>
      <c r="W55" s="68"/>
      <c r="X55" s="34" t="e">
        <f t="shared" si="5"/>
        <v>#DIV/0!</v>
      </c>
      <c r="Y55" s="188"/>
      <c r="Z55" s="170"/>
      <c r="AA55" s="36">
        <v>0</v>
      </c>
      <c r="AB55" s="68"/>
      <c r="AC55" s="34" t="e">
        <f t="shared" si="4"/>
        <v>#DIV/0!</v>
      </c>
      <c r="AD55" s="188"/>
      <c r="AE55" s="170"/>
      <c r="AF55" s="69">
        <f t="shared" si="9"/>
        <v>1</v>
      </c>
      <c r="AG55" s="70">
        <f t="shared" si="9"/>
        <v>0</v>
      </c>
      <c r="AH55" s="34">
        <f t="shared" si="1"/>
        <v>0</v>
      </c>
      <c r="AI55" s="168"/>
      <c r="AJ55" s="170"/>
    </row>
    <row r="56" spans="2:37" ht="60" customHeight="1" thickBot="1" x14ac:dyDescent="0.3">
      <c r="B56" s="195"/>
      <c r="C56" s="137" t="s">
        <v>162</v>
      </c>
      <c r="D56" s="138" t="s">
        <v>163</v>
      </c>
      <c r="E56" s="139" t="s">
        <v>164</v>
      </c>
      <c r="F56" s="140" t="s">
        <v>161</v>
      </c>
      <c r="G56" s="141">
        <v>3</v>
      </c>
      <c r="H56" s="27">
        <f t="shared" si="6"/>
        <v>4</v>
      </c>
      <c r="I56" s="28">
        <f t="shared" si="2"/>
        <v>133.33333333333334</v>
      </c>
      <c r="J56" s="29">
        <f>AVERAGE(I56)</f>
        <v>133.33333333333334</v>
      </c>
      <c r="K56" s="198"/>
      <c r="L56" s="30">
        <v>0</v>
      </c>
      <c r="M56" s="142">
        <v>1</v>
      </c>
      <c r="N56" s="28">
        <v>120</v>
      </c>
      <c r="O56" s="29">
        <f>AVERAGE(N56)</f>
        <v>120</v>
      </c>
      <c r="P56" s="171"/>
      <c r="Q56" s="30">
        <v>1</v>
      </c>
      <c r="R56" s="33">
        <v>3</v>
      </c>
      <c r="S56" s="28">
        <v>120</v>
      </c>
      <c r="T56" s="35">
        <f>AVERAGE(S56)</f>
        <v>120</v>
      </c>
      <c r="U56" s="171"/>
      <c r="V56" s="36">
        <v>1</v>
      </c>
      <c r="W56" s="33"/>
      <c r="X56" s="28">
        <f t="shared" si="5"/>
        <v>0</v>
      </c>
      <c r="Y56" s="35">
        <f>AVERAGE(X56)</f>
        <v>0</v>
      </c>
      <c r="Z56" s="171"/>
      <c r="AA56" s="36">
        <v>1</v>
      </c>
      <c r="AB56" s="33"/>
      <c r="AC56" s="28">
        <f t="shared" si="4"/>
        <v>0</v>
      </c>
      <c r="AD56" s="35">
        <f>AVERAGE(AC56)</f>
        <v>0</v>
      </c>
      <c r="AE56" s="171"/>
      <c r="AF56" s="37">
        <f t="shared" si="9"/>
        <v>1</v>
      </c>
      <c r="AG56" s="27">
        <f t="shared" si="9"/>
        <v>4</v>
      </c>
      <c r="AH56" s="28">
        <v>120</v>
      </c>
      <c r="AI56" s="29">
        <f>AVERAGE(AH56)</f>
        <v>120</v>
      </c>
      <c r="AJ56" s="171"/>
    </row>
    <row r="57" spans="2:37" ht="60" customHeight="1" thickBot="1" x14ac:dyDescent="0.3">
      <c r="B57" s="193" t="s">
        <v>165</v>
      </c>
      <c r="C57" s="189" t="s">
        <v>166</v>
      </c>
      <c r="D57" s="143" t="s">
        <v>152</v>
      </c>
      <c r="E57" s="127" t="s">
        <v>167</v>
      </c>
      <c r="F57" s="83" t="s">
        <v>168</v>
      </c>
      <c r="G57" s="144">
        <v>1</v>
      </c>
      <c r="H57" s="53">
        <f t="shared" si="6"/>
        <v>2</v>
      </c>
      <c r="I57" s="28">
        <f t="shared" si="2"/>
        <v>200</v>
      </c>
      <c r="J57" s="175">
        <f>AVERAGE(I57:I58)</f>
        <v>125</v>
      </c>
      <c r="K57" s="196">
        <f>AVERAGE(J57:J72)</f>
        <v>34.333333333333329</v>
      </c>
      <c r="L57" s="145">
        <v>1</v>
      </c>
      <c r="M57" s="146">
        <v>1</v>
      </c>
      <c r="N57" s="51">
        <f t="shared" ref="N57:N69" si="10">M57*100/L57</f>
        <v>100</v>
      </c>
      <c r="O57" s="175">
        <f>AVERAGE(N57)</f>
        <v>100</v>
      </c>
      <c r="P57" s="169">
        <f>AVERAGE(O57,O70)</f>
        <v>110</v>
      </c>
      <c r="Q57" s="145">
        <v>1</v>
      </c>
      <c r="R57" s="147">
        <v>1</v>
      </c>
      <c r="S57" s="51">
        <f>R57*100/Q57</f>
        <v>100</v>
      </c>
      <c r="T57" s="187">
        <f>AVERAGE(S57,S58)</f>
        <v>100</v>
      </c>
      <c r="U57" s="169">
        <f>AVERAGE(T57,T70,T59,T65)</f>
        <v>58.333333333333336</v>
      </c>
      <c r="V57" s="148">
        <v>1</v>
      </c>
      <c r="W57" s="147"/>
      <c r="X57" s="51">
        <f t="shared" si="5"/>
        <v>0</v>
      </c>
      <c r="Y57" s="187">
        <f>AVERAGE(X57)</f>
        <v>0</v>
      </c>
      <c r="Z57" s="169">
        <f>AVERAGE(Y57,Y70)</f>
        <v>0</v>
      </c>
      <c r="AA57" s="148">
        <v>1</v>
      </c>
      <c r="AB57" s="147"/>
      <c r="AC57" s="51">
        <f t="shared" si="4"/>
        <v>0</v>
      </c>
      <c r="AD57" s="187">
        <f>AVERAGE(AC57)</f>
        <v>0</v>
      </c>
      <c r="AE57" s="169" t="e">
        <f>AVERAGE(AD57,AD70)</f>
        <v>#DIV/0!</v>
      </c>
      <c r="AF57" s="52">
        <f t="shared" si="9"/>
        <v>2</v>
      </c>
      <c r="AG57" s="53">
        <f t="shared" si="9"/>
        <v>2</v>
      </c>
      <c r="AH57" s="51">
        <f t="shared" si="1"/>
        <v>100</v>
      </c>
      <c r="AI57" s="167">
        <f>AVERAGE(AH57:AH58)</f>
        <v>100</v>
      </c>
      <c r="AJ57" s="169">
        <f>AVERAGE(AI57,AI59,AI65,AI70)</f>
        <v>83.333333333333343</v>
      </c>
    </row>
    <row r="58" spans="2:37" ht="60" customHeight="1" thickBot="1" x14ac:dyDescent="0.3">
      <c r="B58" s="194"/>
      <c r="C58" s="191"/>
      <c r="D58" s="149" t="s">
        <v>152</v>
      </c>
      <c r="E58" s="117" t="s">
        <v>169</v>
      </c>
      <c r="F58" s="85" t="s">
        <v>170</v>
      </c>
      <c r="G58" s="150">
        <v>2</v>
      </c>
      <c r="H58" s="64">
        <f t="shared" si="6"/>
        <v>1</v>
      </c>
      <c r="I58" s="28">
        <f t="shared" si="2"/>
        <v>50</v>
      </c>
      <c r="J58" s="177"/>
      <c r="K58" s="197"/>
      <c r="L58" s="65">
        <v>0</v>
      </c>
      <c r="M58" s="126">
        <v>0</v>
      </c>
      <c r="N58" s="67" t="e">
        <f t="shared" si="10"/>
        <v>#DIV/0!</v>
      </c>
      <c r="O58" s="177"/>
      <c r="P58" s="170"/>
      <c r="Q58" s="65">
        <v>1</v>
      </c>
      <c r="R58" s="68">
        <v>1</v>
      </c>
      <c r="S58" s="34">
        <f>R58*100/Q58</f>
        <v>100</v>
      </c>
      <c r="T58" s="188"/>
      <c r="U58" s="170"/>
      <c r="V58" s="36">
        <v>0</v>
      </c>
      <c r="W58" s="68"/>
      <c r="X58" s="34" t="e">
        <f t="shared" si="5"/>
        <v>#DIV/0!</v>
      </c>
      <c r="Y58" s="188"/>
      <c r="Z58" s="170"/>
      <c r="AA58" s="36">
        <v>1</v>
      </c>
      <c r="AB58" s="68"/>
      <c r="AC58" s="34">
        <f t="shared" si="4"/>
        <v>0</v>
      </c>
      <c r="AD58" s="188"/>
      <c r="AE58" s="170"/>
      <c r="AF58" s="69">
        <f t="shared" si="9"/>
        <v>1</v>
      </c>
      <c r="AG58" s="70">
        <f t="shared" si="9"/>
        <v>1</v>
      </c>
      <c r="AH58" s="34">
        <f t="shared" si="1"/>
        <v>100</v>
      </c>
      <c r="AI58" s="168"/>
      <c r="AJ58" s="170"/>
    </row>
    <row r="59" spans="2:37" ht="60" customHeight="1" thickBot="1" x14ac:dyDescent="0.3">
      <c r="B59" s="194"/>
      <c r="C59" s="172" t="s">
        <v>171</v>
      </c>
      <c r="D59" s="119" t="s">
        <v>152</v>
      </c>
      <c r="E59" s="120" t="s">
        <v>172</v>
      </c>
      <c r="F59" s="78" t="s">
        <v>173</v>
      </c>
      <c r="G59" s="78">
        <v>1</v>
      </c>
      <c r="H59" s="53">
        <f t="shared" si="6"/>
        <v>1</v>
      </c>
      <c r="I59" s="28">
        <f t="shared" si="2"/>
        <v>100</v>
      </c>
      <c r="J59" s="175">
        <f>AVERAGE(I59:I63)</f>
        <v>20</v>
      </c>
      <c r="K59" s="197"/>
      <c r="L59" s="151">
        <v>0</v>
      </c>
      <c r="M59" s="152">
        <v>0</v>
      </c>
      <c r="N59" s="153" t="e">
        <f t="shared" si="10"/>
        <v>#DIV/0!</v>
      </c>
      <c r="O59" s="178" t="e">
        <f>AVERAGE(N59:N63)</f>
        <v>#DIV/0!</v>
      </c>
      <c r="P59" s="170"/>
      <c r="Q59" s="47">
        <v>1</v>
      </c>
      <c r="R59" s="50">
        <v>1</v>
      </c>
      <c r="S59" s="51">
        <f t="shared" si="3"/>
        <v>100</v>
      </c>
      <c r="T59" s="180">
        <f>AVERAGE(S59,S60,S62)</f>
        <v>33.333333333333336</v>
      </c>
      <c r="U59" s="170"/>
      <c r="V59" s="36">
        <v>0</v>
      </c>
      <c r="W59" s="50"/>
      <c r="X59" s="51" t="e">
        <f t="shared" si="5"/>
        <v>#DIV/0!</v>
      </c>
      <c r="Y59" s="183" t="e">
        <f>AVERAGE(X59:X63)</f>
        <v>#DIV/0!</v>
      </c>
      <c r="Z59" s="170"/>
      <c r="AA59" s="36">
        <v>0</v>
      </c>
      <c r="AB59" s="50"/>
      <c r="AC59" s="51" t="e">
        <f t="shared" si="4"/>
        <v>#DIV/0!</v>
      </c>
      <c r="AD59" s="183" t="e">
        <f>AVERAGE(AC59:AC63)</f>
        <v>#DIV/0!</v>
      </c>
      <c r="AE59" s="170"/>
      <c r="AF59" s="52">
        <f t="shared" si="9"/>
        <v>1</v>
      </c>
      <c r="AG59" s="53">
        <f t="shared" si="9"/>
        <v>1</v>
      </c>
      <c r="AH59" s="51">
        <f t="shared" si="1"/>
        <v>100</v>
      </c>
      <c r="AI59" s="167">
        <f>AVERAGE(AH59,AH60,AH62)</f>
        <v>33.333333333333336</v>
      </c>
      <c r="AJ59" s="170"/>
    </row>
    <row r="60" spans="2:37" ht="60" customHeight="1" thickBot="1" x14ac:dyDescent="0.3">
      <c r="B60" s="194"/>
      <c r="C60" s="173"/>
      <c r="D60" s="54" t="s">
        <v>60</v>
      </c>
      <c r="E60" s="122" t="s">
        <v>174</v>
      </c>
      <c r="F60" s="123" t="s">
        <v>175</v>
      </c>
      <c r="G60" s="123">
        <v>1</v>
      </c>
      <c r="H60" s="36">
        <f t="shared" si="6"/>
        <v>0</v>
      </c>
      <c r="I60" s="28">
        <f t="shared" si="2"/>
        <v>0</v>
      </c>
      <c r="J60" s="176"/>
      <c r="K60" s="197"/>
      <c r="L60" s="56">
        <v>0</v>
      </c>
      <c r="M60" s="109">
        <v>0</v>
      </c>
      <c r="N60" s="58" t="e">
        <f t="shared" si="10"/>
        <v>#DIV/0!</v>
      </c>
      <c r="O60" s="178"/>
      <c r="P60" s="170"/>
      <c r="Q60" s="56">
        <v>1</v>
      </c>
      <c r="R60" s="59">
        <v>0</v>
      </c>
      <c r="S60" s="60">
        <f t="shared" si="3"/>
        <v>0</v>
      </c>
      <c r="T60" s="181"/>
      <c r="U60" s="170"/>
      <c r="V60" s="36">
        <v>0</v>
      </c>
      <c r="W60" s="59"/>
      <c r="X60" s="60" t="e">
        <f t="shared" si="5"/>
        <v>#DIV/0!</v>
      </c>
      <c r="Y60" s="184"/>
      <c r="Z60" s="170"/>
      <c r="AA60" s="36">
        <v>0</v>
      </c>
      <c r="AB60" s="59"/>
      <c r="AC60" s="60" t="e">
        <f t="shared" si="4"/>
        <v>#DIV/0!</v>
      </c>
      <c r="AD60" s="184"/>
      <c r="AE60" s="170"/>
      <c r="AF60" s="61">
        <f t="shared" si="9"/>
        <v>1</v>
      </c>
      <c r="AG60" s="36">
        <f t="shared" si="9"/>
        <v>0</v>
      </c>
      <c r="AH60" s="60">
        <f t="shared" si="1"/>
        <v>0</v>
      </c>
      <c r="AI60" s="186"/>
      <c r="AJ60" s="170"/>
    </row>
    <row r="61" spans="2:37" ht="60" customHeight="1" thickBot="1" x14ac:dyDescent="0.3">
      <c r="B61" s="194"/>
      <c r="C61" s="173"/>
      <c r="D61" s="54" t="s">
        <v>60</v>
      </c>
      <c r="E61" s="122" t="s">
        <v>176</v>
      </c>
      <c r="F61" s="123" t="s">
        <v>177</v>
      </c>
      <c r="G61" s="123">
        <v>1</v>
      </c>
      <c r="H61" s="36">
        <f t="shared" si="6"/>
        <v>0</v>
      </c>
      <c r="I61" s="28">
        <f t="shared" si="2"/>
        <v>0</v>
      </c>
      <c r="J61" s="176"/>
      <c r="K61" s="197"/>
      <c r="L61" s="56">
        <v>0</v>
      </c>
      <c r="M61" s="109">
        <v>0</v>
      </c>
      <c r="N61" s="58" t="e">
        <f t="shared" si="10"/>
        <v>#DIV/0!</v>
      </c>
      <c r="O61" s="178"/>
      <c r="P61" s="170"/>
      <c r="Q61" s="56">
        <v>0</v>
      </c>
      <c r="R61" s="59">
        <v>0</v>
      </c>
      <c r="S61" s="58" t="e">
        <f t="shared" si="3"/>
        <v>#DIV/0!</v>
      </c>
      <c r="T61" s="181"/>
      <c r="U61" s="170"/>
      <c r="V61" s="36">
        <v>1</v>
      </c>
      <c r="W61" s="59"/>
      <c r="X61" s="60">
        <f t="shared" si="5"/>
        <v>0</v>
      </c>
      <c r="Y61" s="184"/>
      <c r="Z61" s="170"/>
      <c r="AA61" s="36">
        <v>0</v>
      </c>
      <c r="AB61" s="59"/>
      <c r="AC61" s="60" t="e">
        <f t="shared" si="4"/>
        <v>#DIV/0!</v>
      </c>
      <c r="AD61" s="184"/>
      <c r="AE61" s="170"/>
      <c r="AF61" s="61">
        <f t="shared" si="9"/>
        <v>0</v>
      </c>
      <c r="AG61" s="36">
        <f t="shared" si="9"/>
        <v>0</v>
      </c>
      <c r="AH61" s="58" t="e">
        <f t="shared" si="1"/>
        <v>#DIV/0!</v>
      </c>
      <c r="AI61" s="186"/>
      <c r="AJ61" s="170"/>
    </row>
    <row r="62" spans="2:37" ht="60" customHeight="1" thickBot="1" x14ac:dyDescent="0.3">
      <c r="B62" s="194"/>
      <c r="C62" s="173"/>
      <c r="D62" s="54" t="s">
        <v>60</v>
      </c>
      <c r="E62" s="122" t="s">
        <v>178</v>
      </c>
      <c r="F62" s="123" t="s">
        <v>177</v>
      </c>
      <c r="G62" s="154">
        <v>2</v>
      </c>
      <c r="H62" s="36">
        <f t="shared" si="6"/>
        <v>0</v>
      </c>
      <c r="I62" s="28">
        <f t="shared" si="2"/>
        <v>0</v>
      </c>
      <c r="J62" s="176"/>
      <c r="K62" s="197"/>
      <c r="L62" s="56">
        <v>0</v>
      </c>
      <c r="M62" s="109">
        <v>0</v>
      </c>
      <c r="N62" s="58" t="e">
        <f t="shared" si="10"/>
        <v>#DIV/0!</v>
      </c>
      <c r="O62" s="178"/>
      <c r="P62" s="170"/>
      <c r="Q62" s="56">
        <v>1</v>
      </c>
      <c r="R62" s="59">
        <v>0</v>
      </c>
      <c r="S62" s="60">
        <f t="shared" si="3"/>
        <v>0</v>
      </c>
      <c r="T62" s="181"/>
      <c r="U62" s="170"/>
      <c r="V62" s="36">
        <v>0</v>
      </c>
      <c r="W62" s="59"/>
      <c r="X62" s="60" t="e">
        <f t="shared" si="5"/>
        <v>#DIV/0!</v>
      </c>
      <c r="Y62" s="184"/>
      <c r="Z62" s="170"/>
      <c r="AA62" s="36">
        <v>1</v>
      </c>
      <c r="AB62" s="59"/>
      <c r="AC62" s="60">
        <f t="shared" si="4"/>
        <v>0</v>
      </c>
      <c r="AD62" s="184"/>
      <c r="AE62" s="170"/>
      <c r="AF62" s="61">
        <f t="shared" si="9"/>
        <v>1</v>
      </c>
      <c r="AG62" s="36">
        <f t="shared" si="9"/>
        <v>0</v>
      </c>
      <c r="AH62" s="60">
        <f t="shared" si="1"/>
        <v>0</v>
      </c>
      <c r="AI62" s="186"/>
      <c r="AJ62" s="170"/>
    </row>
    <row r="63" spans="2:37" ht="60" customHeight="1" thickBot="1" x14ac:dyDescent="0.3">
      <c r="B63" s="194"/>
      <c r="C63" s="174"/>
      <c r="D63" s="62" t="s">
        <v>60</v>
      </c>
      <c r="E63" s="124" t="s">
        <v>179</v>
      </c>
      <c r="F63" s="80" t="s">
        <v>180</v>
      </c>
      <c r="G63" s="81">
        <v>1</v>
      </c>
      <c r="H63" s="70">
        <f t="shared" si="6"/>
        <v>0</v>
      </c>
      <c r="I63" s="28">
        <f t="shared" si="2"/>
        <v>0</v>
      </c>
      <c r="J63" s="177"/>
      <c r="K63" s="197"/>
      <c r="L63" s="65">
        <v>0</v>
      </c>
      <c r="M63" s="126">
        <v>0</v>
      </c>
      <c r="N63" s="67" t="e">
        <f t="shared" si="10"/>
        <v>#DIV/0!</v>
      </c>
      <c r="O63" s="179"/>
      <c r="P63" s="170"/>
      <c r="Q63" s="65">
        <v>0</v>
      </c>
      <c r="R63" s="68">
        <v>0</v>
      </c>
      <c r="S63" s="67" t="e">
        <f t="shared" si="3"/>
        <v>#DIV/0!</v>
      </c>
      <c r="T63" s="182"/>
      <c r="U63" s="170"/>
      <c r="V63" s="36">
        <v>1</v>
      </c>
      <c r="W63" s="68"/>
      <c r="X63" s="34">
        <f t="shared" si="5"/>
        <v>0</v>
      </c>
      <c r="Y63" s="185"/>
      <c r="Z63" s="170"/>
      <c r="AA63" s="36">
        <v>0</v>
      </c>
      <c r="AB63" s="68"/>
      <c r="AC63" s="34" t="e">
        <f t="shared" si="4"/>
        <v>#DIV/0!</v>
      </c>
      <c r="AD63" s="185"/>
      <c r="AE63" s="170"/>
      <c r="AF63" s="69">
        <f t="shared" si="9"/>
        <v>0</v>
      </c>
      <c r="AG63" s="70">
        <f t="shared" si="9"/>
        <v>0</v>
      </c>
      <c r="AH63" s="67" t="e">
        <f t="shared" si="1"/>
        <v>#DIV/0!</v>
      </c>
      <c r="AI63" s="168"/>
      <c r="AJ63" s="170"/>
      <c r="AK63" s="155"/>
    </row>
    <row r="64" spans="2:37" ht="60" customHeight="1" thickBot="1" x14ac:dyDescent="0.3">
      <c r="B64" s="194"/>
      <c r="C64" s="40" t="s">
        <v>181</v>
      </c>
      <c r="D64" s="41" t="s">
        <v>60</v>
      </c>
      <c r="E64" s="156" t="s">
        <v>182</v>
      </c>
      <c r="F64" s="42" t="s">
        <v>183</v>
      </c>
      <c r="G64" s="157">
        <v>2</v>
      </c>
      <c r="H64" s="27">
        <f t="shared" si="6"/>
        <v>0</v>
      </c>
      <c r="I64" s="28">
        <f t="shared" si="2"/>
        <v>0</v>
      </c>
      <c r="J64" s="29">
        <f>AVERAGE(I64)</f>
        <v>0</v>
      </c>
      <c r="K64" s="197"/>
      <c r="L64" s="30">
        <v>0</v>
      </c>
      <c r="M64" s="158">
        <v>0</v>
      </c>
      <c r="N64" s="74" t="e">
        <f t="shared" si="10"/>
        <v>#DIV/0!</v>
      </c>
      <c r="O64" s="75" t="e">
        <f>AVERAGE(N64)</f>
        <v>#DIV/0!</v>
      </c>
      <c r="P64" s="170"/>
      <c r="Q64" s="43">
        <v>0</v>
      </c>
      <c r="R64" s="43">
        <v>0</v>
      </c>
      <c r="S64" s="159" t="e">
        <f t="shared" si="3"/>
        <v>#DIV/0!</v>
      </c>
      <c r="T64" s="160" t="e">
        <f>AVERAGE(S64)</f>
        <v>#DIV/0!</v>
      </c>
      <c r="U64" s="170"/>
      <c r="V64" s="36">
        <v>0</v>
      </c>
      <c r="W64" s="43"/>
      <c r="X64" s="76" t="e">
        <f t="shared" si="5"/>
        <v>#DIV/0!</v>
      </c>
      <c r="Y64" s="160" t="e">
        <f>AVERAGE(X64)</f>
        <v>#DIV/0!</v>
      </c>
      <c r="Z64" s="170"/>
      <c r="AA64" s="36">
        <v>2</v>
      </c>
      <c r="AB64" s="43"/>
      <c r="AC64" s="76">
        <f t="shared" si="4"/>
        <v>0</v>
      </c>
      <c r="AD64" s="77">
        <f>AVERAGE(AC64)</f>
        <v>0</v>
      </c>
      <c r="AE64" s="170"/>
      <c r="AF64" s="37">
        <f t="shared" si="9"/>
        <v>0</v>
      </c>
      <c r="AG64" s="27">
        <f t="shared" si="9"/>
        <v>0</v>
      </c>
      <c r="AH64" s="74" t="e">
        <f t="shared" si="1"/>
        <v>#DIV/0!</v>
      </c>
      <c r="AI64" s="75" t="e">
        <f>AVERAGE(AH64)</f>
        <v>#DIV/0!</v>
      </c>
      <c r="AJ64" s="170"/>
    </row>
    <row r="65" spans="2:36" ht="60" customHeight="1" thickBot="1" x14ac:dyDescent="0.3">
      <c r="B65" s="194"/>
      <c r="C65" s="172" t="s">
        <v>184</v>
      </c>
      <c r="D65" s="44" t="s">
        <v>60</v>
      </c>
      <c r="E65" s="120" t="s">
        <v>185</v>
      </c>
      <c r="F65" s="78" t="s">
        <v>130</v>
      </c>
      <c r="G65" s="161">
        <v>1</v>
      </c>
      <c r="H65" s="53">
        <f t="shared" si="6"/>
        <v>0</v>
      </c>
      <c r="I65" s="28">
        <f t="shared" si="2"/>
        <v>0</v>
      </c>
      <c r="J65" s="175">
        <f>AVERAGE(I65:I69)</f>
        <v>10</v>
      </c>
      <c r="K65" s="197"/>
      <c r="L65" s="47">
        <v>0</v>
      </c>
      <c r="M65" s="108">
        <v>0</v>
      </c>
      <c r="N65" s="49" t="e">
        <f t="shared" si="10"/>
        <v>#DIV/0!</v>
      </c>
      <c r="O65" s="199" t="e">
        <f>AVERAGE(N65:N69)</f>
        <v>#DIV/0!</v>
      </c>
      <c r="P65" s="170"/>
      <c r="Q65" s="47">
        <v>0</v>
      </c>
      <c r="R65" s="50">
        <v>0</v>
      </c>
      <c r="S65" s="49" t="e">
        <f t="shared" si="3"/>
        <v>#DIV/0!</v>
      </c>
      <c r="T65" s="180">
        <f>AVERAGE(S69)</f>
        <v>100</v>
      </c>
      <c r="U65" s="170"/>
      <c r="V65" s="36">
        <v>1</v>
      </c>
      <c r="W65" s="50"/>
      <c r="X65" s="51">
        <f t="shared" si="5"/>
        <v>0</v>
      </c>
      <c r="Y65" s="183" t="e">
        <f>AVERAGE(X65:X69)</f>
        <v>#DIV/0!</v>
      </c>
      <c r="Z65" s="170"/>
      <c r="AA65" s="36">
        <v>0</v>
      </c>
      <c r="AB65" s="50"/>
      <c r="AC65" s="51" t="e">
        <f t="shared" si="4"/>
        <v>#DIV/0!</v>
      </c>
      <c r="AD65" s="183" t="e">
        <f>AVERAGE(AC65:AC69)</f>
        <v>#DIV/0!</v>
      </c>
      <c r="AE65" s="170"/>
      <c r="AF65" s="52">
        <f t="shared" si="9"/>
        <v>0</v>
      </c>
      <c r="AG65" s="53">
        <f t="shared" si="9"/>
        <v>0</v>
      </c>
      <c r="AH65" s="49" t="e">
        <f t="shared" si="1"/>
        <v>#DIV/0!</v>
      </c>
      <c r="AI65" s="167">
        <f>AVERAGE(AH69)</f>
        <v>100</v>
      </c>
      <c r="AJ65" s="170"/>
    </row>
    <row r="66" spans="2:36" ht="60" customHeight="1" thickBot="1" x14ac:dyDescent="0.3">
      <c r="B66" s="194"/>
      <c r="C66" s="173"/>
      <c r="D66" s="162" t="s">
        <v>133</v>
      </c>
      <c r="E66" s="122" t="s">
        <v>186</v>
      </c>
      <c r="F66" s="154" t="s">
        <v>187</v>
      </c>
      <c r="G66" s="116">
        <v>1</v>
      </c>
      <c r="H66" s="36">
        <f t="shared" si="6"/>
        <v>0</v>
      </c>
      <c r="I66" s="28">
        <f t="shared" si="2"/>
        <v>0</v>
      </c>
      <c r="J66" s="176"/>
      <c r="K66" s="197"/>
      <c r="L66" s="112">
        <v>0</v>
      </c>
      <c r="M66" s="113">
        <v>0</v>
      </c>
      <c r="N66" s="58" t="e">
        <f t="shared" si="10"/>
        <v>#DIV/0!</v>
      </c>
      <c r="O66" s="178"/>
      <c r="P66" s="170"/>
      <c r="Q66" s="114">
        <v>0</v>
      </c>
      <c r="R66" s="115">
        <v>0</v>
      </c>
      <c r="S66" s="58" t="e">
        <f t="shared" si="3"/>
        <v>#DIV/0!</v>
      </c>
      <c r="T66" s="181"/>
      <c r="U66" s="170"/>
      <c r="V66" s="116">
        <v>1</v>
      </c>
      <c r="W66" s="115"/>
      <c r="X66" s="60">
        <f t="shared" si="5"/>
        <v>0</v>
      </c>
      <c r="Y66" s="184"/>
      <c r="Z66" s="170"/>
      <c r="AA66" s="116">
        <v>0</v>
      </c>
      <c r="AB66" s="115"/>
      <c r="AC66" s="60" t="e">
        <f t="shared" si="4"/>
        <v>#DIV/0!</v>
      </c>
      <c r="AD66" s="184"/>
      <c r="AE66" s="170"/>
      <c r="AF66" s="61">
        <f t="shared" si="9"/>
        <v>0</v>
      </c>
      <c r="AG66" s="36">
        <f t="shared" si="9"/>
        <v>0</v>
      </c>
      <c r="AH66" s="58" t="e">
        <f t="shared" si="1"/>
        <v>#DIV/0!</v>
      </c>
      <c r="AI66" s="186"/>
      <c r="AJ66" s="170"/>
    </row>
    <row r="67" spans="2:36" ht="60" customHeight="1" thickBot="1" x14ac:dyDescent="0.3">
      <c r="B67" s="194"/>
      <c r="C67" s="173"/>
      <c r="D67" s="54" t="s">
        <v>60</v>
      </c>
      <c r="E67" s="122" t="s">
        <v>188</v>
      </c>
      <c r="F67" s="154" t="s">
        <v>183</v>
      </c>
      <c r="G67" s="163">
        <v>1</v>
      </c>
      <c r="H67" s="36">
        <f t="shared" si="6"/>
        <v>0</v>
      </c>
      <c r="I67" s="28">
        <f t="shared" si="2"/>
        <v>0</v>
      </c>
      <c r="J67" s="176"/>
      <c r="K67" s="197"/>
      <c r="L67" s="56">
        <v>0</v>
      </c>
      <c r="M67" s="109">
        <v>0</v>
      </c>
      <c r="N67" s="58" t="e">
        <f t="shared" si="10"/>
        <v>#DIV/0!</v>
      </c>
      <c r="O67" s="178"/>
      <c r="P67" s="170"/>
      <c r="Q67" s="56">
        <v>0</v>
      </c>
      <c r="R67" s="59">
        <v>0</v>
      </c>
      <c r="S67" s="58" t="e">
        <f t="shared" si="3"/>
        <v>#DIV/0!</v>
      </c>
      <c r="T67" s="181"/>
      <c r="U67" s="170"/>
      <c r="V67" s="36">
        <v>0</v>
      </c>
      <c r="W67" s="59"/>
      <c r="X67" s="60" t="e">
        <f t="shared" si="5"/>
        <v>#DIV/0!</v>
      </c>
      <c r="Y67" s="184"/>
      <c r="Z67" s="170"/>
      <c r="AA67" s="36">
        <v>1</v>
      </c>
      <c r="AB67" s="59"/>
      <c r="AC67" s="60">
        <f t="shared" si="4"/>
        <v>0</v>
      </c>
      <c r="AD67" s="184"/>
      <c r="AE67" s="170"/>
      <c r="AF67" s="61">
        <f t="shared" si="9"/>
        <v>0</v>
      </c>
      <c r="AG67" s="36">
        <f t="shared" si="9"/>
        <v>0</v>
      </c>
      <c r="AH67" s="58" t="e">
        <f t="shared" si="1"/>
        <v>#DIV/0!</v>
      </c>
      <c r="AI67" s="186"/>
      <c r="AJ67" s="170"/>
    </row>
    <row r="68" spans="2:36" ht="60" customHeight="1" thickBot="1" x14ac:dyDescent="0.3">
      <c r="B68" s="194"/>
      <c r="C68" s="173"/>
      <c r="D68" s="54" t="s">
        <v>60</v>
      </c>
      <c r="E68" s="122" t="s">
        <v>189</v>
      </c>
      <c r="F68" s="154" t="s">
        <v>190</v>
      </c>
      <c r="G68" s="163">
        <v>1</v>
      </c>
      <c r="H68" s="36">
        <f t="shared" si="6"/>
        <v>0</v>
      </c>
      <c r="I68" s="28">
        <f t="shared" si="2"/>
        <v>0</v>
      </c>
      <c r="J68" s="176"/>
      <c r="K68" s="197"/>
      <c r="L68" s="56">
        <v>0</v>
      </c>
      <c r="M68" s="109">
        <v>0</v>
      </c>
      <c r="N68" s="58" t="e">
        <f t="shared" si="10"/>
        <v>#DIV/0!</v>
      </c>
      <c r="O68" s="178"/>
      <c r="P68" s="170"/>
      <c r="Q68" s="56">
        <v>0</v>
      </c>
      <c r="R68" s="59">
        <v>0</v>
      </c>
      <c r="S68" s="58" t="e">
        <f t="shared" si="3"/>
        <v>#DIV/0!</v>
      </c>
      <c r="T68" s="181"/>
      <c r="U68" s="170"/>
      <c r="V68" s="36">
        <v>1</v>
      </c>
      <c r="W68" s="59"/>
      <c r="X68" s="60">
        <f t="shared" si="5"/>
        <v>0</v>
      </c>
      <c r="Y68" s="184"/>
      <c r="Z68" s="170"/>
      <c r="AA68" s="36">
        <v>0</v>
      </c>
      <c r="AB68" s="59"/>
      <c r="AC68" s="60" t="e">
        <f t="shared" si="4"/>
        <v>#DIV/0!</v>
      </c>
      <c r="AD68" s="184"/>
      <c r="AE68" s="170"/>
      <c r="AF68" s="61">
        <f t="shared" si="9"/>
        <v>0</v>
      </c>
      <c r="AG68" s="36">
        <f t="shared" si="9"/>
        <v>0</v>
      </c>
      <c r="AH68" s="58" t="e">
        <f t="shared" si="1"/>
        <v>#DIV/0!</v>
      </c>
      <c r="AI68" s="186"/>
      <c r="AJ68" s="170"/>
    </row>
    <row r="69" spans="2:36" ht="60" customHeight="1" thickBot="1" x14ac:dyDescent="0.3">
      <c r="B69" s="194"/>
      <c r="C69" s="174"/>
      <c r="D69" s="62" t="s">
        <v>60</v>
      </c>
      <c r="E69" s="124" t="s">
        <v>191</v>
      </c>
      <c r="F69" s="80" t="s">
        <v>192</v>
      </c>
      <c r="G69" s="81">
        <v>2</v>
      </c>
      <c r="H69" s="70">
        <f t="shared" si="6"/>
        <v>1</v>
      </c>
      <c r="I69" s="28">
        <f t="shared" si="2"/>
        <v>50</v>
      </c>
      <c r="J69" s="177"/>
      <c r="K69" s="197"/>
      <c r="L69" s="65">
        <v>0</v>
      </c>
      <c r="M69" s="126">
        <v>0</v>
      </c>
      <c r="N69" s="67" t="e">
        <f t="shared" si="10"/>
        <v>#DIV/0!</v>
      </c>
      <c r="O69" s="179"/>
      <c r="P69" s="170"/>
      <c r="Q69" s="65">
        <v>1</v>
      </c>
      <c r="R69" s="68">
        <v>1</v>
      </c>
      <c r="S69" s="34">
        <f>R69*100/Q69</f>
        <v>100</v>
      </c>
      <c r="T69" s="182"/>
      <c r="U69" s="170"/>
      <c r="V69" s="36">
        <v>1</v>
      </c>
      <c r="W69" s="68"/>
      <c r="X69" s="34">
        <f>W69*100/V69</f>
        <v>0</v>
      </c>
      <c r="Y69" s="185"/>
      <c r="Z69" s="170"/>
      <c r="AA69" s="36">
        <v>0</v>
      </c>
      <c r="AB69" s="68"/>
      <c r="AC69" s="34" t="e">
        <f>AB69*100/AA69</f>
        <v>#DIV/0!</v>
      </c>
      <c r="AD69" s="185"/>
      <c r="AE69" s="170"/>
      <c r="AF69" s="69">
        <f t="shared" si="9"/>
        <v>1</v>
      </c>
      <c r="AG69" s="70">
        <f t="shared" si="9"/>
        <v>1</v>
      </c>
      <c r="AH69" s="34">
        <f t="shared" si="1"/>
        <v>100</v>
      </c>
      <c r="AI69" s="168"/>
      <c r="AJ69" s="170"/>
    </row>
    <row r="70" spans="2:36" ht="60" customHeight="1" thickBot="1" x14ac:dyDescent="0.3">
      <c r="B70" s="194"/>
      <c r="C70" s="189" t="s">
        <v>193</v>
      </c>
      <c r="D70" s="82" t="s">
        <v>60</v>
      </c>
      <c r="E70" s="127" t="s">
        <v>194</v>
      </c>
      <c r="F70" s="83" t="s">
        <v>195</v>
      </c>
      <c r="G70" s="136">
        <v>2</v>
      </c>
      <c r="H70" s="53">
        <f>M70+R70</f>
        <v>1</v>
      </c>
      <c r="I70" s="28">
        <f>H70*100/G70</f>
        <v>50</v>
      </c>
      <c r="J70" s="175">
        <f>AVERAGE(I70:I72)</f>
        <v>16.666666666666668</v>
      </c>
      <c r="K70" s="197"/>
      <c r="L70" s="47">
        <v>0</v>
      </c>
      <c r="M70" s="132">
        <v>1</v>
      </c>
      <c r="N70" s="51">
        <v>120</v>
      </c>
      <c r="O70" s="175">
        <f>AVERAGE(N70)</f>
        <v>120</v>
      </c>
      <c r="P70" s="170"/>
      <c r="Q70" s="47">
        <v>1</v>
      </c>
      <c r="R70" s="50">
        <v>0</v>
      </c>
      <c r="S70" s="51">
        <f t="shared" si="3"/>
        <v>0</v>
      </c>
      <c r="T70" s="187">
        <f>AVERAGE(S70)</f>
        <v>0</v>
      </c>
      <c r="U70" s="170"/>
      <c r="V70" s="36">
        <v>1</v>
      </c>
      <c r="W70" s="50"/>
      <c r="X70" s="51">
        <f>W70*100/V70</f>
        <v>0</v>
      </c>
      <c r="Y70" s="187">
        <f>AVERAGE(X70)</f>
        <v>0</v>
      </c>
      <c r="Z70" s="170"/>
      <c r="AA70" s="36">
        <v>0</v>
      </c>
      <c r="AB70" s="50"/>
      <c r="AC70" s="51" t="e">
        <f>AB70*100/AA70</f>
        <v>#DIV/0!</v>
      </c>
      <c r="AD70" s="187" t="e">
        <f>AVERAGE(AC70)</f>
        <v>#DIV/0!</v>
      </c>
      <c r="AE70" s="170"/>
      <c r="AF70" s="52">
        <f t="shared" si="9"/>
        <v>1</v>
      </c>
      <c r="AG70" s="53">
        <f t="shared" si="9"/>
        <v>1</v>
      </c>
      <c r="AH70" s="51">
        <f>AG70*100/AF70</f>
        <v>100</v>
      </c>
      <c r="AI70" s="167">
        <f>AVERAGE(AH70)</f>
        <v>100</v>
      </c>
      <c r="AJ70" s="170"/>
    </row>
    <row r="71" spans="2:36" ht="60" customHeight="1" thickBot="1" x14ac:dyDescent="0.3">
      <c r="B71" s="194"/>
      <c r="C71" s="190"/>
      <c r="D71" s="98" t="s">
        <v>60</v>
      </c>
      <c r="E71" s="99" t="s">
        <v>196</v>
      </c>
      <c r="F71" s="100" t="s">
        <v>132</v>
      </c>
      <c r="G71" s="164">
        <v>1</v>
      </c>
      <c r="H71" s="36">
        <f t="shared" si="6"/>
        <v>0</v>
      </c>
      <c r="I71" s="28">
        <f t="shared" si="2"/>
        <v>0</v>
      </c>
      <c r="J71" s="176"/>
      <c r="K71" s="197"/>
      <c r="L71" s="56">
        <v>0</v>
      </c>
      <c r="M71" s="109">
        <v>0</v>
      </c>
      <c r="N71" s="58" t="e">
        <f>M71*100/L71</f>
        <v>#DIV/0!</v>
      </c>
      <c r="O71" s="176"/>
      <c r="P71" s="170"/>
      <c r="Q71" s="56">
        <v>0</v>
      </c>
      <c r="R71" s="59">
        <v>0</v>
      </c>
      <c r="S71" s="58" t="e">
        <f t="shared" si="3"/>
        <v>#DIV/0!</v>
      </c>
      <c r="T71" s="192"/>
      <c r="U71" s="170"/>
      <c r="V71" s="36">
        <v>1</v>
      </c>
      <c r="W71" s="59"/>
      <c r="X71" s="60">
        <f>W71*100/V71</f>
        <v>0</v>
      </c>
      <c r="Y71" s="192"/>
      <c r="Z71" s="170"/>
      <c r="AA71" s="36">
        <v>0</v>
      </c>
      <c r="AB71" s="59"/>
      <c r="AC71" s="60" t="e">
        <f>AB71*100/AA71</f>
        <v>#DIV/0!</v>
      </c>
      <c r="AD71" s="192"/>
      <c r="AE71" s="170"/>
      <c r="AF71" s="61">
        <f t="shared" si="9"/>
        <v>0</v>
      </c>
      <c r="AG71" s="36">
        <f t="shared" si="9"/>
        <v>0</v>
      </c>
      <c r="AH71" s="58" t="e">
        <f>AG71*100/AF71</f>
        <v>#DIV/0!</v>
      </c>
      <c r="AI71" s="186"/>
      <c r="AJ71" s="170"/>
    </row>
    <row r="72" spans="2:36" ht="60" customHeight="1" thickBot="1" x14ac:dyDescent="0.3">
      <c r="B72" s="195"/>
      <c r="C72" s="191"/>
      <c r="D72" s="84" t="s">
        <v>60</v>
      </c>
      <c r="E72" s="117" t="s">
        <v>197</v>
      </c>
      <c r="F72" s="85" t="s">
        <v>198</v>
      </c>
      <c r="G72" s="165">
        <v>1</v>
      </c>
      <c r="H72" s="70">
        <f>M72+R72</f>
        <v>0</v>
      </c>
      <c r="I72" s="28">
        <f>H72*100/G72</f>
        <v>0</v>
      </c>
      <c r="J72" s="177"/>
      <c r="K72" s="198"/>
      <c r="L72" s="65">
        <v>0</v>
      </c>
      <c r="M72" s="126">
        <v>0</v>
      </c>
      <c r="N72" s="67" t="e">
        <f>M72*100/L72</f>
        <v>#DIV/0!</v>
      </c>
      <c r="O72" s="177"/>
      <c r="P72" s="171"/>
      <c r="Q72" s="65">
        <v>0</v>
      </c>
      <c r="R72" s="68">
        <v>0</v>
      </c>
      <c r="S72" s="67" t="e">
        <f>R72*100/Q72</f>
        <v>#DIV/0!</v>
      </c>
      <c r="T72" s="188"/>
      <c r="U72" s="171"/>
      <c r="V72" s="36">
        <v>1</v>
      </c>
      <c r="W72" s="68"/>
      <c r="X72" s="34">
        <f>W72*100/V72</f>
        <v>0</v>
      </c>
      <c r="Y72" s="188"/>
      <c r="Z72" s="171"/>
      <c r="AA72" s="36">
        <v>0</v>
      </c>
      <c r="AB72" s="68"/>
      <c r="AC72" s="34" t="e">
        <f>AB72*100/AA72</f>
        <v>#DIV/0!</v>
      </c>
      <c r="AD72" s="188"/>
      <c r="AE72" s="171"/>
      <c r="AF72" s="69">
        <f t="shared" si="9"/>
        <v>0</v>
      </c>
      <c r="AG72" s="70">
        <f t="shared" si="9"/>
        <v>0</v>
      </c>
      <c r="AH72" s="67" t="e">
        <f>AG72*100/AF72</f>
        <v>#DIV/0!</v>
      </c>
      <c r="AI72" s="168"/>
      <c r="AJ72" s="171"/>
    </row>
    <row r="73" spans="2:36" x14ac:dyDescent="0.25">
      <c r="C73" s="166"/>
    </row>
  </sheetData>
  <mergeCells count="145">
    <mergeCell ref="B2:AK2"/>
    <mergeCell ref="B3:AK3"/>
    <mergeCell ref="B4:AK4"/>
    <mergeCell ref="B5:AK5"/>
    <mergeCell ref="B7:B17"/>
    <mergeCell ref="K7:K17"/>
    <mergeCell ref="P7:P17"/>
    <mergeCell ref="U7:U17"/>
    <mergeCell ref="Z7:Z17"/>
    <mergeCell ref="AE7:AE17"/>
    <mergeCell ref="J13:J14"/>
    <mergeCell ref="O13:O14"/>
    <mergeCell ref="T13:T14"/>
    <mergeCell ref="Y13:Y14"/>
    <mergeCell ref="AD13:AD14"/>
    <mergeCell ref="AI13:AI14"/>
    <mergeCell ref="AJ7:AJ17"/>
    <mergeCell ref="AK7:AK17"/>
    <mergeCell ref="C9:C11"/>
    <mergeCell ref="J9:J11"/>
    <mergeCell ref="O9:O11"/>
    <mergeCell ref="T9:T11"/>
    <mergeCell ref="Y9:Y11"/>
    <mergeCell ref="AD9:AD11"/>
    <mergeCell ref="AI9:AI11"/>
    <mergeCell ref="C13:C14"/>
    <mergeCell ref="AI15:AI16"/>
    <mergeCell ref="B18:B39"/>
    <mergeCell ref="C18:C19"/>
    <mergeCell ref="J18:J19"/>
    <mergeCell ref="K18:K39"/>
    <mergeCell ref="O18:O19"/>
    <mergeCell ref="P18:P39"/>
    <mergeCell ref="T18:T19"/>
    <mergeCell ref="U18:U39"/>
    <mergeCell ref="Y18:Y19"/>
    <mergeCell ref="C15:C16"/>
    <mergeCell ref="J15:J16"/>
    <mergeCell ref="O15:O16"/>
    <mergeCell ref="T15:T16"/>
    <mergeCell ref="Y15:Y16"/>
    <mergeCell ref="AD15:AD16"/>
    <mergeCell ref="AD20:AD29"/>
    <mergeCell ref="AI20:AI29"/>
    <mergeCell ref="C31:C35"/>
    <mergeCell ref="J31:J35"/>
    <mergeCell ref="O31:O35"/>
    <mergeCell ref="T31:T35"/>
    <mergeCell ref="Y31:Y35"/>
    <mergeCell ref="AD31:AD35"/>
    <mergeCell ref="AI31:AI35"/>
    <mergeCell ref="Z18:Z39"/>
    <mergeCell ref="AD18:AD19"/>
    <mergeCell ref="AE18:AE39"/>
    <mergeCell ref="AI18:AI19"/>
    <mergeCell ref="C20:C29"/>
    <mergeCell ref="J20:J29"/>
    <mergeCell ref="O20:O29"/>
    <mergeCell ref="T20:T29"/>
    <mergeCell ref="Y20:Y29"/>
    <mergeCell ref="AJ40:AJ56"/>
    <mergeCell ref="C46:C48"/>
    <mergeCell ref="J46:J48"/>
    <mergeCell ref="O46:O48"/>
    <mergeCell ref="T46:T48"/>
    <mergeCell ref="Y46:Y48"/>
    <mergeCell ref="AI36:AI38"/>
    <mergeCell ref="B40:B56"/>
    <mergeCell ref="C40:C45"/>
    <mergeCell ref="J40:J45"/>
    <mergeCell ref="K40:K56"/>
    <mergeCell ref="O40:O45"/>
    <mergeCell ref="P40:P56"/>
    <mergeCell ref="T40:T45"/>
    <mergeCell ref="U40:U56"/>
    <mergeCell ref="Y40:Y45"/>
    <mergeCell ref="C36:C38"/>
    <mergeCell ref="J36:J38"/>
    <mergeCell ref="O36:O38"/>
    <mergeCell ref="T36:T38"/>
    <mergeCell ref="Y36:Y38"/>
    <mergeCell ref="AD36:AD38"/>
    <mergeCell ref="AJ18:AJ39"/>
    <mergeCell ref="AD46:AD48"/>
    <mergeCell ref="AD70:AD72"/>
    <mergeCell ref="AI70:AI72"/>
    <mergeCell ref="AI46:AI48"/>
    <mergeCell ref="C49:C50"/>
    <mergeCell ref="J49:J50"/>
    <mergeCell ref="O49:O50"/>
    <mergeCell ref="T49:T50"/>
    <mergeCell ref="Y49:Y50"/>
    <mergeCell ref="AD49:AD50"/>
    <mergeCell ref="AI49:AI50"/>
    <mergeCell ref="Z40:Z56"/>
    <mergeCell ref="AD40:AD45"/>
    <mergeCell ref="AE40:AE56"/>
    <mergeCell ref="AI40:AI45"/>
    <mergeCell ref="AI51:AI52"/>
    <mergeCell ref="C53:C55"/>
    <mergeCell ref="J53:J55"/>
    <mergeCell ref="O53:O55"/>
    <mergeCell ref="T53:T55"/>
    <mergeCell ref="Y53:Y55"/>
    <mergeCell ref="AD53:AD55"/>
    <mergeCell ref="AI53:AI55"/>
    <mergeCell ref="C51:C52"/>
    <mergeCell ref="J51:J52"/>
    <mergeCell ref="O51:O52"/>
    <mergeCell ref="T51:T52"/>
    <mergeCell ref="Y51:Y52"/>
    <mergeCell ref="AD51:AD52"/>
    <mergeCell ref="Y70:Y72"/>
    <mergeCell ref="B57:B72"/>
    <mergeCell ref="C57:C58"/>
    <mergeCell ref="J57:J58"/>
    <mergeCell ref="K57:K72"/>
    <mergeCell ref="O57:O58"/>
    <mergeCell ref="P57:P72"/>
    <mergeCell ref="J65:J69"/>
    <mergeCell ref="O65:O69"/>
    <mergeCell ref="AI57:AI58"/>
    <mergeCell ref="AJ57:AJ72"/>
    <mergeCell ref="C59:C63"/>
    <mergeCell ref="J59:J63"/>
    <mergeCell ref="O59:O63"/>
    <mergeCell ref="T59:T63"/>
    <mergeCell ref="Y59:Y63"/>
    <mergeCell ref="AD59:AD63"/>
    <mergeCell ref="AI59:AI63"/>
    <mergeCell ref="C65:C69"/>
    <mergeCell ref="T57:T58"/>
    <mergeCell ref="U57:U72"/>
    <mergeCell ref="Y57:Y58"/>
    <mergeCell ref="Z57:Z72"/>
    <mergeCell ref="AD57:AD58"/>
    <mergeCell ref="AE57:AE72"/>
    <mergeCell ref="T65:T69"/>
    <mergeCell ref="Y65:Y69"/>
    <mergeCell ref="AD65:AD69"/>
    <mergeCell ref="AI65:AI69"/>
    <mergeCell ref="C70:C72"/>
    <mergeCell ref="J70:J72"/>
    <mergeCell ref="O70:O72"/>
    <mergeCell ref="T70:T72"/>
  </mergeCells>
  <conditionalFormatting sqref="O7:O9 O12:O13 O15 O17:O18 O20 O30:O31 O36 O39 O46 O51 O53 O56:O57 O59 O64:O65 O70">
    <cfRule type="cellIs" dxfId="278" priority="277" stopIfTrue="1" operator="lessThan">
      <formula>69.99</formula>
    </cfRule>
    <cfRule type="cellIs" dxfId="277" priority="278" stopIfTrue="1" operator="greaterThanOrEqual">
      <formula>100</formula>
    </cfRule>
    <cfRule type="cellIs" dxfId="276" priority="279" stopIfTrue="1" operator="between">
      <formula>70</formula>
      <formula>99.99</formula>
    </cfRule>
  </conditionalFormatting>
  <conditionalFormatting sqref="P7">
    <cfRule type="cellIs" dxfId="275" priority="274" stopIfTrue="1" operator="lessThan">
      <formula>69.99</formula>
    </cfRule>
    <cfRule type="cellIs" dxfId="274" priority="275" stopIfTrue="1" operator="greaterThanOrEqual">
      <formula>100</formula>
    </cfRule>
    <cfRule type="cellIs" dxfId="273" priority="276" stopIfTrue="1" operator="between">
      <formula>70</formula>
      <formula>99.99</formula>
    </cfRule>
  </conditionalFormatting>
  <conditionalFormatting sqref="N7:N69 N71:N72">
    <cfRule type="cellIs" dxfId="272" priority="271" stopIfTrue="1" operator="lessThan">
      <formula>69.99</formula>
    </cfRule>
    <cfRule type="cellIs" dxfId="271" priority="272" stopIfTrue="1" operator="greaterThanOrEqual">
      <formula>100</formula>
    </cfRule>
    <cfRule type="cellIs" dxfId="270" priority="273" stopIfTrue="1" operator="between">
      <formula>70</formula>
      <formula>99.99</formula>
    </cfRule>
  </conditionalFormatting>
  <conditionalFormatting sqref="N70">
    <cfRule type="cellIs" dxfId="269" priority="268" stopIfTrue="1" operator="lessThan">
      <formula>69.99</formula>
    </cfRule>
    <cfRule type="cellIs" dxfId="268" priority="269" stopIfTrue="1" operator="greaterThanOrEqual">
      <formula>100</formula>
    </cfRule>
    <cfRule type="cellIs" dxfId="267" priority="270" stopIfTrue="1" operator="between">
      <formula>70</formula>
      <formula>99.99</formula>
    </cfRule>
  </conditionalFormatting>
  <conditionalFormatting sqref="P18">
    <cfRule type="cellIs" dxfId="266" priority="265" stopIfTrue="1" operator="lessThan">
      <formula>69.99</formula>
    </cfRule>
    <cfRule type="cellIs" dxfId="265" priority="266" stopIfTrue="1" operator="greaterThanOrEqual">
      <formula>100</formula>
    </cfRule>
    <cfRule type="cellIs" dxfId="264" priority="267" stopIfTrue="1" operator="between">
      <formula>70</formula>
      <formula>99.99</formula>
    </cfRule>
  </conditionalFormatting>
  <conditionalFormatting sqref="O40">
    <cfRule type="cellIs" dxfId="263" priority="262" stopIfTrue="1" operator="lessThan">
      <formula>69.99</formula>
    </cfRule>
    <cfRule type="cellIs" dxfId="262" priority="263" stopIfTrue="1" operator="greaterThanOrEqual">
      <formula>100</formula>
    </cfRule>
    <cfRule type="cellIs" dxfId="261" priority="264" stopIfTrue="1" operator="between">
      <formula>70</formula>
      <formula>99.99</formula>
    </cfRule>
  </conditionalFormatting>
  <conditionalFormatting sqref="O49">
    <cfRule type="cellIs" dxfId="260" priority="259" stopIfTrue="1" operator="lessThan">
      <formula>69.99</formula>
    </cfRule>
    <cfRule type="cellIs" dxfId="259" priority="260" stopIfTrue="1" operator="greaterThanOrEqual">
      <formula>100</formula>
    </cfRule>
    <cfRule type="cellIs" dxfId="258" priority="261" stopIfTrue="1" operator="between">
      <formula>70</formula>
      <formula>99.99</formula>
    </cfRule>
  </conditionalFormatting>
  <conditionalFormatting sqref="P40">
    <cfRule type="cellIs" dxfId="257" priority="256" stopIfTrue="1" operator="lessThan">
      <formula>69.99</formula>
    </cfRule>
    <cfRule type="cellIs" dxfId="256" priority="257" stopIfTrue="1" operator="greaterThanOrEqual">
      <formula>100</formula>
    </cfRule>
    <cfRule type="cellIs" dxfId="255" priority="258" stopIfTrue="1" operator="between">
      <formula>70</formula>
      <formula>99.99</formula>
    </cfRule>
  </conditionalFormatting>
  <conditionalFormatting sqref="P57">
    <cfRule type="cellIs" dxfId="254" priority="253" stopIfTrue="1" operator="lessThan">
      <formula>69.99</formula>
    </cfRule>
    <cfRule type="cellIs" dxfId="253" priority="254" stopIfTrue="1" operator="greaterThanOrEqual">
      <formula>100</formula>
    </cfRule>
    <cfRule type="cellIs" dxfId="252" priority="255" stopIfTrue="1" operator="between">
      <formula>70</formula>
      <formula>99.99</formula>
    </cfRule>
  </conditionalFormatting>
  <conditionalFormatting sqref="I7:I72">
    <cfRule type="cellIs" dxfId="251" priority="250" stopIfTrue="1" operator="lessThan">
      <formula>69.99</formula>
    </cfRule>
    <cfRule type="cellIs" dxfId="250" priority="251" stopIfTrue="1" operator="greaterThanOrEqual">
      <formula>100</formula>
    </cfRule>
    <cfRule type="cellIs" dxfId="249" priority="252" stopIfTrue="1" operator="between">
      <formula>70</formula>
      <formula>99.99</formula>
    </cfRule>
  </conditionalFormatting>
  <conditionalFormatting sqref="J7">
    <cfRule type="cellIs" dxfId="248" priority="247" stopIfTrue="1" operator="lessThan">
      <formula>69.99</formula>
    </cfRule>
    <cfRule type="cellIs" dxfId="247" priority="248" stopIfTrue="1" operator="greaterThanOrEqual">
      <formula>100</formula>
    </cfRule>
    <cfRule type="cellIs" dxfId="246" priority="249" stopIfTrue="1" operator="between">
      <formula>70</formula>
      <formula>99.99</formula>
    </cfRule>
  </conditionalFormatting>
  <conditionalFormatting sqref="J8">
    <cfRule type="cellIs" dxfId="245" priority="244" stopIfTrue="1" operator="lessThan">
      <formula>69.99</formula>
    </cfRule>
    <cfRule type="cellIs" dxfId="244" priority="245" stopIfTrue="1" operator="greaterThanOrEqual">
      <formula>100</formula>
    </cfRule>
    <cfRule type="cellIs" dxfId="243" priority="246" stopIfTrue="1" operator="between">
      <formula>70</formula>
      <formula>99.99</formula>
    </cfRule>
  </conditionalFormatting>
  <conditionalFormatting sqref="J9">
    <cfRule type="cellIs" dxfId="242" priority="241" stopIfTrue="1" operator="lessThan">
      <formula>69.99</formula>
    </cfRule>
    <cfRule type="cellIs" dxfId="241" priority="242" stopIfTrue="1" operator="greaterThanOrEqual">
      <formula>100</formula>
    </cfRule>
    <cfRule type="cellIs" dxfId="240" priority="243" stopIfTrue="1" operator="between">
      <formula>70</formula>
      <formula>99.99</formula>
    </cfRule>
  </conditionalFormatting>
  <conditionalFormatting sqref="J12">
    <cfRule type="cellIs" dxfId="239" priority="238" stopIfTrue="1" operator="lessThan">
      <formula>69.99</formula>
    </cfRule>
    <cfRule type="cellIs" dxfId="238" priority="239" stopIfTrue="1" operator="greaterThanOrEqual">
      <formula>100</formula>
    </cfRule>
    <cfRule type="cellIs" dxfId="237" priority="240" stopIfTrue="1" operator="between">
      <formula>70</formula>
      <formula>99.99</formula>
    </cfRule>
  </conditionalFormatting>
  <conditionalFormatting sqref="J13">
    <cfRule type="cellIs" dxfId="236" priority="235" stopIfTrue="1" operator="lessThan">
      <formula>69.99</formula>
    </cfRule>
    <cfRule type="cellIs" dxfId="235" priority="236" stopIfTrue="1" operator="greaterThanOrEqual">
      <formula>100</formula>
    </cfRule>
    <cfRule type="cellIs" dxfId="234" priority="237" stopIfTrue="1" operator="between">
      <formula>70</formula>
      <formula>99.99</formula>
    </cfRule>
  </conditionalFormatting>
  <conditionalFormatting sqref="J15">
    <cfRule type="cellIs" dxfId="233" priority="232" stopIfTrue="1" operator="lessThan">
      <formula>69.99</formula>
    </cfRule>
    <cfRule type="cellIs" dxfId="232" priority="233" stopIfTrue="1" operator="greaterThanOrEqual">
      <formula>100</formula>
    </cfRule>
    <cfRule type="cellIs" dxfId="231" priority="234" stopIfTrue="1" operator="between">
      <formula>70</formula>
      <formula>99.99</formula>
    </cfRule>
  </conditionalFormatting>
  <conditionalFormatting sqref="J17">
    <cfRule type="cellIs" dxfId="230" priority="229" stopIfTrue="1" operator="lessThan">
      <formula>69.99</formula>
    </cfRule>
    <cfRule type="cellIs" dxfId="229" priority="230" stopIfTrue="1" operator="greaterThanOrEqual">
      <formula>100</formula>
    </cfRule>
    <cfRule type="cellIs" dxfId="228" priority="231" stopIfTrue="1" operator="between">
      <formula>70</formula>
      <formula>99.99</formula>
    </cfRule>
  </conditionalFormatting>
  <conditionalFormatting sqref="K7">
    <cfRule type="cellIs" dxfId="227" priority="226" stopIfTrue="1" operator="lessThan">
      <formula>69.99</formula>
    </cfRule>
    <cfRule type="cellIs" dxfId="226" priority="227" stopIfTrue="1" operator="greaterThanOrEqual">
      <formula>100</formula>
    </cfRule>
    <cfRule type="cellIs" dxfId="225" priority="228" stopIfTrue="1" operator="between">
      <formula>70</formula>
      <formula>99.99</formula>
    </cfRule>
  </conditionalFormatting>
  <conditionalFormatting sqref="J18">
    <cfRule type="cellIs" dxfId="224" priority="223" stopIfTrue="1" operator="lessThan">
      <formula>69.99</formula>
    </cfRule>
    <cfRule type="cellIs" dxfId="223" priority="224" stopIfTrue="1" operator="greaterThanOrEqual">
      <formula>100</formula>
    </cfRule>
    <cfRule type="cellIs" dxfId="222" priority="225" stopIfTrue="1" operator="between">
      <formula>70</formula>
      <formula>99.99</formula>
    </cfRule>
  </conditionalFormatting>
  <conditionalFormatting sqref="J20">
    <cfRule type="cellIs" dxfId="221" priority="220" stopIfTrue="1" operator="lessThan">
      <formula>69.99</formula>
    </cfRule>
    <cfRule type="cellIs" dxfId="220" priority="221" stopIfTrue="1" operator="greaterThanOrEqual">
      <formula>100</formula>
    </cfRule>
    <cfRule type="cellIs" dxfId="219" priority="222" stopIfTrue="1" operator="between">
      <formula>70</formula>
      <formula>99.99</formula>
    </cfRule>
  </conditionalFormatting>
  <conditionalFormatting sqref="J30">
    <cfRule type="cellIs" dxfId="218" priority="217" stopIfTrue="1" operator="lessThan">
      <formula>69.99</formula>
    </cfRule>
    <cfRule type="cellIs" dxfId="217" priority="218" stopIfTrue="1" operator="greaterThanOrEqual">
      <formula>100</formula>
    </cfRule>
    <cfRule type="cellIs" dxfId="216" priority="219" stopIfTrue="1" operator="between">
      <formula>70</formula>
      <formula>99.99</formula>
    </cfRule>
  </conditionalFormatting>
  <conditionalFormatting sqref="J31">
    <cfRule type="cellIs" dxfId="215" priority="214" stopIfTrue="1" operator="lessThan">
      <formula>69.99</formula>
    </cfRule>
    <cfRule type="cellIs" dxfId="214" priority="215" stopIfTrue="1" operator="greaterThanOrEqual">
      <formula>100</formula>
    </cfRule>
    <cfRule type="cellIs" dxfId="213" priority="216" stopIfTrue="1" operator="between">
      <formula>70</formula>
      <formula>99.99</formula>
    </cfRule>
  </conditionalFormatting>
  <conditionalFormatting sqref="J36">
    <cfRule type="cellIs" dxfId="212" priority="211" stopIfTrue="1" operator="lessThan">
      <formula>69.99</formula>
    </cfRule>
    <cfRule type="cellIs" dxfId="211" priority="212" stopIfTrue="1" operator="greaterThanOrEqual">
      <formula>100</formula>
    </cfRule>
    <cfRule type="cellIs" dxfId="210" priority="213" stopIfTrue="1" operator="between">
      <formula>70</formula>
      <formula>99.99</formula>
    </cfRule>
  </conditionalFormatting>
  <conditionalFormatting sqref="J39">
    <cfRule type="cellIs" dxfId="209" priority="208" stopIfTrue="1" operator="lessThan">
      <formula>69.99</formula>
    </cfRule>
    <cfRule type="cellIs" dxfId="208" priority="209" stopIfTrue="1" operator="greaterThanOrEqual">
      <formula>100</formula>
    </cfRule>
    <cfRule type="cellIs" dxfId="207" priority="210" stopIfTrue="1" operator="between">
      <formula>70</formula>
      <formula>99.99</formula>
    </cfRule>
  </conditionalFormatting>
  <conditionalFormatting sqref="K18">
    <cfRule type="cellIs" dxfId="206" priority="205" stopIfTrue="1" operator="lessThan">
      <formula>69.99</formula>
    </cfRule>
    <cfRule type="cellIs" dxfId="205" priority="206" stopIfTrue="1" operator="greaterThanOrEqual">
      <formula>100</formula>
    </cfRule>
    <cfRule type="cellIs" dxfId="204" priority="207" stopIfTrue="1" operator="between">
      <formula>70</formula>
      <formula>99.99</formula>
    </cfRule>
  </conditionalFormatting>
  <conditionalFormatting sqref="J40">
    <cfRule type="cellIs" dxfId="203" priority="202" stopIfTrue="1" operator="lessThan">
      <formula>69.99</formula>
    </cfRule>
    <cfRule type="cellIs" dxfId="202" priority="203" stopIfTrue="1" operator="greaterThanOrEqual">
      <formula>100</formula>
    </cfRule>
    <cfRule type="cellIs" dxfId="201" priority="204" stopIfTrue="1" operator="between">
      <formula>70</formula>
      <formula>99.99</formula>
    </cfRule>
  </conditionalFormatting>
  <conditionalFormatting sqref="J46">
    <cfRule type="cellIs" dxfId="200" priority="199" stopIfTrue="1" operator="lessThan">
      <formula>69.99</formula>
    </cfRule>
    <cfRule type="cellIs" dxfId="199" priority="200" stopIfTrue="1" operator="greaterThanOrEqual">
      <formula>100</formula>
    </cfRule>
    <cfRule type="cellIs" dxfId="198" priority="201" stopIfTrue="1" operator="between">
      <formula>70</formula>
      <formula>99.99</formula>
    </cfRule>
  </conditionalFormatting>
  <conditionalFormatting sqref="J49">
    <cfRule type="cellIs" dxfId="197" priority="196" stopIfTrue="1" operator="lessThan">
      <formula>69.99</formula>
    </cfRule>
    <cfRule type="cellIs" dxfId="196" priority="197" stopIfTrue="1" operator="greaterThanOrEqual">
      <formula>100</formula>
    </cfRule>
    <cfRule type="cellIs" dxfId="195" priority="198" stopIfTrue="1" operator="between">
      <formula>70</formula>
      <formula>99.99</formula>
    </cfRule>
  </conditionalFormatting>
  <conditionalFormatting sqref="J51">
    <cfRule type="cellIs" dxfId="194" priority="193" stopIfTrue="1" operator="lessThan">
      <formula>69.99</formula>
    </cfRule>
    <cfRule type="cellIs" dxfId="193" priority="194" stopIfTrue="1" operator="greaterThanOrEqual">
      <formula>100</formula>
    </cfRule>
    <cfRule type="cellIs" dxfId="192" priority="195" stopIfTrue="1" operator="between">
      <formula>70</formula>
      <formula>99.99</formula>
    </cfRule>
  </conditionalFormatting>
  <conditionalFormatting sqref="J53">
    <cfRule type="cellIs" dxfId="191" priority="190" stopIfTrue="1" operator="lessThan">
      <formula>69.99</formula>
    </cfRule>
    <cfRule type="cellIs" dxfId="190" priority="191" stopIfTrue="1" operator="greaterThanOrEqual">
      <formula>100</formula>
    </cfRule>
    <cfRule type="cellIs" dxfId="189" priority="192" stopIfTrue="1" operator="between">
      <formula>70</formula>
      <formula>99.99</formula>
    </cfRule>
  </conditionalFormatting>
  <conditionalFormatting sqref="J56">
    <cfRule type="cellIs" dxfId="188" priority="187" stopIfTrue="1" operator="lessThan">
      <formula>69.99</formula>
    </cfRule>
    <cfRule type="cellIs" dxfId="187" priority="188" stopIfTrue="1" operator="greaterThanOrEqual">
      <formula>100</formula>
    </cfRule>
    <cfRule type="cellIs" dxfId="186" priority="189" stopIfTrue="1" operator="between">
      <formula>70</formula>
      <formula>99.99</formula>
    </cfRule>
  </conditionalFormatting>
  <conditionalFormatting sqref="K40">
    <cfRule type="cellIs" dxfId="185" priority="184" stopIfTrue="1" operator="lessThan">
      <formula>69.99</formula>
    </cfRule>
    <cfRule type="cellIs" dxfId="184" priority="185" stopIfTrue="1" operator="greaterThanOrEqual">
      <formula>100</formula>
    </cfRule>
    <cfRule type="cellIs" dxfId="183" priority="186" stopIfTrue="1" operator="between">
      <formula>70</formula>
      <formula>99.99</formula>
    </cfRule>
  </conditionalFormatting>
  <conditionalFormatting sqref="J57">
    <cfRule type="cellIs" dxfId="182" priority="181" stopIfTrue="1" operator="lessThan">
      <formula>69.99</formula>
    </cfRule>
    <cfRule type="cellIs" dxfId="181" priority="182" stopIfTrue="1" operator="greaterThanOrEqual">
      <formula>100</formula>
    </cfRule>
    <cfRule type="cellIs" dxfId="180" priority="183" stopIfTrue="1" operator="between">
      <formula>70</formula>
      <formula>99.99</formula>
    </cfRule>
  </conditionalFormatting>
  <conditionalFormatting sqref="J59">
    <cfRule type="cellIs" dxfId="179" priority="178" stopIfTrue="1" operator="lessThan">
      <formula>69.99</formula>
    </cfRule>
    <cfRule type="cellIs" dxfId="178" priority="179" stopIfTrue="1" operator="greaterThanOrEqual">
      <formula>100</formula>
    </cfRule>
    <cfRule type="cellIs" dxfId="177" priority="180" stopIfTrue="1" operator="between">
      <formula>70</formula>
      <formula>99.99</formula>
    </cfRule>
  </conditionalFormatting>
  <conditionalFormatting sqref="J64">
    <cfRule type="cellIs" dxfId="176" priority="175" stopIfTrue="1" operator="lessThan">
      <formula>69.99</formula>
    </cfRule>
    <cfRule type="cellIs" dxfId="175" priority="176" stopIfTrue="1" operator="greaterThanOrEqual">
      <formula>100</formula>
    </cfRule>
    <cfRule type="cellIs" dxfId="174" priority="177" stopIfTrue="1" operator="between">
      <formula>70</formula>
      <formula>99.99</formula>
    </cfRule>
  </conditionalFormatting>
  <conditionalFormatting sqref="J65">
    <cfRule type="cellIs" dxfId="173" priority="172" stopIfTrue="1" operator="lessThan">
      <formula>69.99</formula>
    </cfRule>
    <cfRule type="cellIs" dxfId="172" priority="173" stopIfTrue="1" operator="greaterThanOrEqual">
      <formula>100</formula>
    </cfRule>
    <cfRule type="cellIs" dxfId="171" priority="174" stopIfTrue="1" operator="between">
      <formula>70</formula>
      <formula>99.99</formula>
    </cfRule>
  </conditionalFormatting>
  <conditionalFormatting sqref="J70">
    <cfRule type="cellIs" dxfId="170" priority="169" stopIfTrue="1" operator="lessThan">
      <formula>69.99</formula>
    </cfRule>
    <cfRule type="cellIs" dxfId="169" priority="170" stopIfTrue="1" operator="greaterThanOrEqual">
      <formula>100</formula>
    </cfRule>
    <cfRule type="cellIs" dxfId="168" priority="171" stopIfTrue="1" operator="between">
      <formula>70</formula>
      <formula>99.99</formula>
    </cfRule>
  </conditionalFormatting>
  <conditionalFormatting sqref="K57">
    <cfRule type="cellIs" dxfId="167" priority="166" stopIfTrue="1" operator="lessThan">
      <formula>69.99</formula>
    </cfRule>
    <cfRule type="cellIs" dxfId="166" priority="167" stopIfTrue="1" operator="greaterThanOrEqual">
      <formula>100</formula>
    </cfRule>
    <cfRule type="cellIs" dxfId="165" priority="168" stopIfTrue="1" operator="between">
      <formula>70</formula>
      <formula>99.99</formula>
    </cfRule>
  </conditionalFormatting>
  <conditionalFormatting sqref="AK7">
    <cfRule type="cellIs" dxfId="164" priority="163" stopIfTrue="1" operator="lessThan">
      <formula>69.99</formula>
    </cfRule>
    <cfRule type="cellIs" dxfId="163" priority="164" stopIfTrue="1" operator="greaterThanOrEqual">
      <formula>100</formula>
    </cfRule>
    <cfRule type="cellIs" dxfId="162" priority="165" stopIfTrue="1" operator="between">
      <formula>70</formula>
      <formula>99.99</formula>
    </cfRule>
  </conditionalFormatting>
  <conditionalFormatting sqref="S8:S72">
    <cfRule type="cellIs" dxfId="161" priority="160" stopIfTrue="1" operator="lessThan">
      <formula>69.99</formula>
    </cfRule>
    <cfRule type="cellIs" dxfId="160" priority="161" stopIfTrue="1" operator="greaterThanOrEqual">
      <formula>100</formula>
    </cfRule>
    <cfRule type="cellIs" dxfId="159" priority="162" stopIfTrue="1" operator="between">
      <formula>70</formula>
      <formula>99.99</formula>
    </cfRule>
  </conditionalFormatting>
  <conditionalFormatting sqref="U57">
    <cfRule type="cellIs" dxfId="158" priority="139" stopIfTrue="1" operator="lessThan">
      <formula>69.99</formula>
    </cfRule>
    <cfRule type="cellIs" dxfId="157" priority="140" stopIfTrue="1" operator="greaterThanOrEqual">
      <formula>100</formula>
    </cfRule>
    <cfRule type="cellIs" dxfId="156" priority="141" stopIfTrue="1" operator="between">
      <formula>70</formula>
      <formula>99.99</formula>
    </cfRule>
  </conditionalFormatting>
  <conditionalFormatting sqref="AJ57">
    <cfRule type="cellIs" dxfId="155" priority="52" stopIfTrue="1" operator="lessThan">
      <formula>69.99</formula>
    </cfRule>
    <cfRule type="cellIs" dxfId="154" priority="53" stopIfTrue="1" operator="greaterThanOrEqual">
      <formula>100</formula>
    </cfRule>
    <cfRule type="cellIs" dxfId="153" priority="54" stopIfTrue="1" operator="between">
      <formula>70</formula>
      <formula>99.99</formula>
    </cfRule>
  </conditionalFormatting>
  <conditionalFormatting sqref="T7:T9 T12:T13 T15 T17:T18 T20 T30:T31 T36 T39 T46 T51 T53 T56:T57 T59 T64:T65 T70">
    <cfRule type="cellIs" dxfId="152" priority="157" stopIfTrue="1" operator="lessThan">
      <formula>69.99</formula>
    </cfRule>
    <cfRule type="cellIs" dxfId="151" priority="158" stopIfTrue="1" operator="greaterThanOrEqual">
      <formula>100</formula>
    </cfRule>
    <cfRule type="cellIs" dxfId="150" priority="159" stopIfTrue="1" operator="between">
      <formula>70</formula>
      <formula>99.99</formula>
    </cfRule>
  </conditionalFormatting>
  <conditionalFormatting sqref="U7">
    <cfRule type="cellIs" dxfId="149" priority="154" stopIfTrue="1" operator="lessThan">
      <formula>69.99</formula>
    </cfRule>
    <cfRule type="cellIs" dxfId="148" priority="155" stopIfTrue="1" operator="greaterThanOrEqual">
      <formula>100</formula>
    </cfRule>
    <cfRule type="cellIs" dxfId="147" priority="156" stopIfTrue="1" operator="between">
      <formula>70</formula>
      <formula>99.99</formula>
    </cfRule>
  </conditionalFormatting>
  <conditionalFormatting sqref="U18">
    <cfRule type="cellIs" dxfId="146" priority="151" stopIfTrue="1" operator="lessThan">
      <formula>69.99</formula>
    </cfRule>
    <cfRule type="cellIs" dxfId="145" priority="152" stopIfTrue="1" operator="greaterThanOrEqual">
      <formula>100</formula>
    </cfRule>
    <cfRule type="cellIs" dxfId="144" priority="153" stopIfTrue="1" operator="between">
      <formula>70</formula>
      <formula>99.99</formula>
    </cfRule>
  </conditionalFormatting>
  <conditionalFormatting sqref="T40">
    <cfRule type="cellIs" dxfId="143" priority="148" stopIfTrue="1" operator="lessThan">
      <formula>69.99</formula>
    </cfRule>
    <cfRule type="cellIs" dxfId="142" priority="149" stopIfTrue="1" operator="greaterThanOrEqual">
      <formula>100</formula>
    </cfRule>
    <cfRule type="cellIs" dxfId="141" priority="150" stopIfTrue="1" operator="between">
      <formula>70</formula>
      <formula>99.99</formula>
    </cfRule>
  </conditionalFormatting>
  <conditionalFormatting sqref="T49">
    <cfRule type="cellIs" dxfId="140" priority="145" stopIfTrue="1" operator="lessThan">
      <formula>69.99</formula>
    </cfRule>
    <cfRule type="cellIs" dxfId="139" priority="146" stopIfTrue="1" operator="greaterThanOrEqual">
      <formula>100</formula>
    </cfRule>
    <cfRule type="cellIs" dxfId="138" priority="147" stopIfTrue="1" operator="between">
      <formula>70</formula>
      <formula>99.99</formula>
    </cfRule>
  </conditionalFormatting>
  <conditionalFormatting sqref="U40">
    <cfRule type="cellIs" dxfId="137" priority="142" stopIfTrue="1" operator="lessThan">
      <formula>69.99</formula>
    </cfRule>
    <cfRule type="cellIs" dxfId="136" priority="143" stopIfTrue="1" operator="greaterThanOrEqual">
      <formula>100</formula>
    </cfRule>
    <cfRule type="cellIs" dxfId="135" priority="144" stopIfTrue="1" operator="between">
      <formula>70</formula>
      <formula>99.99</formula>
    </cfRule>
  </conditionalFormatting>
  <conditionalFormatting sqref="AH7:AH72">
    <cfRule type="cellIs" dxfId="134" priority="136" stopIfTrue="1" operator="lessThan">
      <formula>69.99</formula>
    </cfRule>
    <cfRule type="cellIs" dxfId="133" priority="137" stopIfTrue="1" operator="greaterThanOrEqual">
      <formula>100</formula>
    </cfRule>
    <cfRule type="cellIs" dxfId="132" priority="138" stopIfTrue="1" operator="between">
      <formula>70</formula>
      <formula>99.99</formula>
    </cfRule>
  </conditionalFormatting>
  <conditionalFormatting sqref="AI7">
    <cfRule type="cellIs" dxfId="131" priority="133" stopIfTrue="1" operator="lessThan">
      <formula>69.99</formula>
    </cfRule>
    <cfRule type="cellIs" dxfId="130" priority="134" stopIfTrue="1" operator="greaterThanOrEqual">
      <formula>100</formula>
    </cfRule>
    <cfRule type="cellIs" dxfId="129" priority="135" stopIfTrue="1" operator="between">
      <formula>70</formula>
      <formula>99.99</formula>
    </cfRule>
  </conditionalFormatting>
  <conditionalFormatting sqref="AI8">
    <cfRule type="cellIs" dxfId="128" priority="130" stopIfTrue="1" operator="lessThan">
      <formula>69.99</formula>
    </cfRule>
    <cfRule type="cellIs" dxfId="127" priority="131" stopIfTrue="1" operator="greaterThanOrEqual">
      <formula>100</formula>
    </cfRule>
    <cfRule type="cellIs" dxfId="126" priority="132" stopIfTrue="1" operator="between">
      <formula>70</formula>
      <formula>99.99</formula>
    </cfRule>
  </conditionalFormatting>
  <conditionalFormatting sqref="AI9">
    <cfRule type="cellIs" dxfId="125" priority="127" stopIfTrue="1" operator="lessThan">
      <formula>69.99</formula>
    </cfRule>
    <cfRule type="cellIs" dxfId="124" priority="128" stopIfTrue="1" operator="greaterThanOrEqual">
      <formula>100</formula>
    </cfRule>
    <cfRule type="cellIs" dxfId="123" priority="129" stopIfTrue="1" operator="between">
      <formula>70</formula>
      <formula>99.99</formula>
    </cfRule>
  </conditionalFormatting>
  <conditionalFormatting sqref="AI12">
    <cfRule type="cellIs" dxfId="122" priority="124" stopIfTrue="1" operator="lessThan">
      <formula>69.99</formula>
    </cfRule>
    <cfRule type="cellIs" dxfId="121" priority="125" stopIfTrue="1" operator="greaterThanOrEqual">
      <formula>100</formula>
    </cfRule>
    <cfRule type="cellIs" dxfId="120" priority="126" stopIfTrue="1" operator="between">
      <formula>70</formula>
      <formula>99.99</formula>
    </cfRule>
  </conditionalFormatting>
  <conditionalFormatting sqref="AI13">
    <cfRule type="cellIs" dxfId="119" priority="121" stopIfTrue="1" operator="lessThan">
      <formula>69.99</formula>
    </cfRule>
    <cfRule type="cellIs" dxfId="118" priority="122" stopIfTrue="1" operator="greaterThanOrEqual">
      <formula>100</formula>
    </cfRule>
    <cfRule type="cellIs" dxfId="117" priority="123" stopIfTrue="1" operator="between">
      <formula>70</formula>
      <formula>99.99</formula>
    </cfRule>
  </conditionalFormatting>
  <conditionalFormatting sqref="AI15">
    <cfRule type="cellIs" dxfId="116" priority="118" stopIfTrue="1" operator="lessThan">
      <formula>69.99</formula>
    </cfRule>
    <cfRule type="cellIs" dxfId="115" priority="119" stopIfTrue="1" operator="greaterThanOrEqual">
      <formula>100</formula>
    </cfRule>
    <cfRule type="cellIs" dxfId="114" priority="120" stopIfTrue="1" operator="between">
      <formula>70</formula>
      <formula>99.99</formula>
    </cfRule>
  </conditionalFormatting>
  <conditionalFormatting sqref="AI17">
    <cfRule type="cellIs" dxfId="113" priority="115" stopIfTrue="1" operator="lessThan">
      <formula>69.99</formula>
    </cfRule>
    <cfRule type="cellIs" dxfId="112" priority="116" stopIfTrue="1" operator="greaterThanOrEqual">
      <formula>100</formula>
    </cfRule>
    <cfRule type="cellIs" dxfId="111" priority="117" stopIfTrue="1" operator="between">
      <formula>70</formula>
      <formula>99.99</formula>
    </cfRule>
  </conditionalFormatting>
  <conditionalFormatting sqref="AJ7">
    <cfRule type="cellIs" dxfId="110" priority="112" stopIfTrue="1" operator="lessThan">
      <formula>69.99</formula>
    </cfRule>
    <cfRule type="cellIs" dxfId="109" priority="113" stopIfTrue="1" operator="greaterThanOrEqual">
      <formula>100</formula>
    </cfRule>
    <cfRule type="cellIs" dxfId="108" priority="114" stopIfTrue="1" operator="between">
      <formula>70</formula>
      <formula>99.99</formula>
    </cfRule>
  </conditionalFormatting>
  <conditionalFormatting sqref="AI18">
    <cfRule type="cellIs" dxfId="107" priority="109" stopIfTrue="1" operator="lessThan">
      <formula>69.99</formula>
    </cfRule>
    <cfRule type="cellIs" dxfId="106" priority="110" stopIfTrue="1" operator="greaterThanOrEqual">
      <formula>100</formula>
    </cfRule>
    <cfRule type="cellIs" dxfId="105" priority="111" stopIfTrue="1" operator="between">
      <formula>70</formula>
      <formula>99.99</formula>
    </cfRule>
  </conditionalFormatting>
  <conditionalFormatting sqref="AI20">
    <cfRule type="cellIs" dxfId="104" priority="106" stopIfTrue="1" operator="lessThan">
      <formula>69.99</formula>
    </cfRule>
    <cfRule type="cellIs" dxfId="103" priority="107" stopIfTrue="1" operator="greaterThanOrEqual">
      <formula>100</formula>
    </cfRule>
    <cfRule type="cellIs" dxfId="102" priority="108" stopIfTrue="1" operator="between">
      <formula>70</formula>
      <formula>99.99</formula>
    </cfRule>
  </conditionalFormatting>
  <conditionalFormatting sqref="AI30">
    <cfRule type="cellIs" dxfId="101" priority="103" stopIfTrue="1" operator="lessThan">
      <formula>69.99</formula>
    </cfRule>
    <cfRule type="cellIs" dxfId="100" priority="104" stopIfTrue="1" operator="greaterThanOrEqual">
      <formula>100</formula>
    </cfRule>
    <cfRule type="cellIs" dxfId="99" priority="105" stopIfTrue="1" operator="between">
      <formula>70</formula>
      <formula>99.99</formula>
    </cfRule>
  </conditionalFormatting>
  <conditionalFormatting sqref="AI31">
    <cfRule type="cellIs" dxfId="98" priority="100" stopIfTrue="1" operator="lessThan">
      <formula>69.99</formula>
    </cfRule>
    <cfRule type="cellIs" dxfId="97" priority="101" stopIfTrue="1" operator="greaterThanOrEqual">
      <formula>100</formula>
    </cfRule>
    <cfRule type="cellIs" dxfId="96" priority="102" stopIfTrue="1" operator="between">
      <formula>70</formula>
      <formula>99.99</formula>
    </cfRule>
  </conditionalFormatting>
  <conditionalFormatting sqref="AI36">
    <cfRule type="cellIs" dxfId="95" priority="97" stopIfTrue="1" operator="lessThan">
      <formula>69.99</formula>
    </cfRule>
    <cfRule type="cellIs" dxfId="94" priority="98" stopIfTrue="1" operator="greaterThanOrEqual">
      <formula>100</formula>
    </cfRule>
    <cfRule type="cellIs" dxfId="93" priority="99" stopIfTrue="1" operator="between">
      <formula>70</formula>
      <formula>99.99</formula>
    </cfRule>
  </conditionalFormatting>
  <conditionalFormatting sqref="AI39">
    <cfRule type="cellIs" dxfId="92" priority="94" stopIfTrue="1" operator="lessThan">
      <formula>69.99</formula>
    </cfRule>
    <cfRule type="cellIs" dxfId="91" priority="95" stopIfTrue="1" operator="greaterThanOrEqual">
      <formula>100</formula>
    </cfRule>
    <cfRule type="cellIs" dxfId="90" priority="96" stopIfTrue="1" operator="between">
      <formula>70</formula>
      <formula>99.99</formula>
    </cfRule>
  </conditionalFormatting>
  <conditionalFormatting sqref="AJ18">
    <cfRule type="cellIs" dxfId="89" priority="91" stopIfTrue="1" operator="lessThan">
      <formula>69.99</formula>
    </cfRule>
    <cfRule type="cellIs" dxfId="88" priority="92" stopIfTrue="1" operator="greaterThanOrEqual">
      <formula>100</formula>
    </cfRule>
    <cfRule type="cellIs" dxfId="87" priority="93" stopIfTrue="1" operator="between">
      <formula>70</formula>
      <formula>99.99</formula>
    </cfRule>
  </conditionalFormatting>
  <conditionalFormatting sqref="AI40">
    <cfRule type="cellIs" dxfId="86" priority="88" stopIfTrue="1" operator="lessThan">
      <formula>69.99</formula>
    </cfRule>
    <cfRule type="cellIs" dxfId="85" priority="89" stopIfTrue="1" operator="greaterThanOrEqual">
      <formula>100</formula>
    </cfRule>
    <cfRule type="cellIs" dxfId="84" priority="90" stopIfTrue="1" operator="between">
      <formula>70</formula>
      <formula>99.99</formula>
    </cfRule>
  </conditionalFormatting>
  <conditionalFormatting sqref="AI46">
    <cfRule type="cellIs" dxfId="83" priority="85" stopIfTrue="1" operator="lessThan">
      <formula>69.99</formula>
    </cfRule>
    <cfRule type="cellIs" dxfId="82" priority="86" stopIfTrue="1" operator="greaterThanOrEqual">
      <formula>100</formula>
    </cfRule>
    <cfRule type="cellIs" dxfId="81" priority="87" stopIfTrue="1" operator="between">
      <formula>70</formula>
      <formula>99.99</formula>
    </cfRule>
  </conditionalFormatting>
  <conditionalFormatting sqref="AI49">
    <cfRule type="cellIs" dxfId="80" priority="82" stopIfTrue="1" operator="lessThan">
      <formula>69.99</formula>
    </cfRule>
    <cfRule type="cellIs" dxfId="79" priority="83" stopIfTrue="1" operator="greaterThanOrEqual">
      <formula>100</formula>
    </cfRule>
    <cfRule type="cellIs" dxfId="78" priority="84" stopIfTrue="1" operator="between">
      <formula>70</formula>
      <formula>99.99</formula>
    </cfRule>
  </conditionalFormatting>
  <conditionalFormatting sqref="AI51">
    <cfRule type="cellIs" dxfId="77" priority="79" stopIfTrue="1" operator="lessThan">
      <formula>69.99</formula>
    </cfRule>
    <cfRule type="cellIs" dxfId="76" priority="80" stopIfTrue="1" operator="greaterThanOrEqual">
      <formula>100</formula>
    </cfRule>
    <cfRule type="cellIs" dxfId="75" priority="81" stopIfTrue="1" operator="between">
      <formula>70</formula>
      <formula>99.99</formula>
    </cfRule>
  </conditionalFormatting>
  <conditionalFormatting sqref="AI53">
    <cfRule type="cellIs" dxfId="74" priority="76" stopIfTrue="1" operator="lessThan">
      <formula>69.99</formula>
    </cfRule>
    <cfRule type="cellIs" dxfId="73" priority="77" stopIfTrue="1" operator="greaterThanOrEqual">
      <formula>100</formula>
    </cfRule>
    <cfRule type="cellIs" dxfId="72" priority="78" stopIfTrue="1" operator="between">
      <formula>70</formula>
      <formula>99.99</formula>
    </cfRule>
  </conditionalFormatting>
  <conditionalFormatting sqref="AI56">
    <cfRule type="cellIs" dxfId="71" priority="73" stopIfTrue="1" operator="lessThan">
      <formula>69.99</formula>
    </cfRule>
    <cfRule type="cellIs" dxfId="70" priority="74" stopIfTrue="1" operator="greaterThanOrEqual">
      <formula>100</formula>
    </cfRule>
    <cfRule type="cellIs" dxfId="69" priority="75" stopIfTrue="1" operator="between">
      <formula>70</formula>
      <formula>99.99</formula>
    </cfRule>
  </conditionalFormatting>
  <conditionalFormatting sqref="AJ40">
    <cfRule type="cellIs" dxfId="68" priority="70" stopIfTrue="1" operator="lessThan">
      <formula>69.99</formula>
    </cfRule>
    <cfRule type="cellIs" dxfId="67" priority="71" stopIfTrue="1" operator="greaterThanOrEqual">
      <formula>100</formula>
    </cfRule>
    <cfRule type="cellIs" dxfId="66" priority="72" stopIfTrue="1" operator="between">
      <formula>70</formula>
      <formula>99.99</formula>
    </cfRule>
  </conditionalFormatting>
  <conditionalFormatting sqref="AI57">
    <cfRule type="cellIs" dxfId="65" priority="67" stopIfTrue="1" operator="lessThan">
      <formula>69.99</formula>
    </cfRule>
    <cfRule type="cellIs" dxfId="64" priority="68" stopIfTrue="1" operator="greaterThanOrEqual">
      <formula>100</formula>
    </cfRule>
    <cfRule type="cellIs" dxfId="63" priority="69" stopIfTrue="1" operator="between">
      <formula>70</formula>
      <formula>99.99</formula>
    </cfRule>
  </conditionalFormatting>
  <conditionalFormatting sqref="AI59">
    <cfRule type="cellIs" dxfId="62" priority="64" stopIfTrue="1" operator="lessThan">
      <formula>69.99</formula>
    </cfRule>
    <cfRule type="cellIs" dxfId="61" priority="65" stopIfTrue="1" operator="greaterThanOrEqual">
      <formula>100</formula>
    </cfRule>
    <cfRule type="cellIs" dxfId="60" priority="66" stopIfTrue="1" operator="between">
      <formula>70</formula>
      <formula>99.99</formula>
    </cfRule>
  </conditionalFormatting>
  <conditionalFormatting sqref="AI64">
    <cfRule type="cellIs" dxfId="59" priority="61" stopIfTrue="1" operator="lessThan">
      <formula>69.99</formula>
    </cfRule>
    <cfRule type="cellIs" dxfId="58" priority="62" stopIfTrue="1" operator="greaterThanOrEqual">
      <formula>100</formula>
    </cfRule>
    <cfRule type="cellIs" dxfId="57" priority="63" stopIfTrue="1" operator="between">
      <formula>70</formula>
      <formula>99.99</formula>
    </cfRule>
  </conditionalFormatting>
  <conditionalFormatting sqref="AI65">
    <cfRule type="cellIs" dxfId="56" priority="58" stopIfTrue="1" operator="lessThan">
      <formula>69.99</formula>
    </cfRule>
    <cfRule type="cellIs" dxfId="55" priority="59" stopIfTrue="1" operator="greaterThanOrEqual">
      <formula>100</formula>
    </cfRule>
    <cfRule type="cellIs" dxfId="54" priority="60" stopIfTrue="1" operator="between">
      <formula>70</formula>
      <formula>99.99</formula>
    </cfRule>
  </conditionalFormatting>
  <conditionalFormatting sqref="AI70">
    <cfRule type="cellIs" dxfId="53" priority="55" stopIfTrue="1" operator="lessThan">
      <formula>69.99</formula>
    </cfRule>
    <cfRule type="cellIs" dxfId="52" priority="56" stopIfTrue="1" operator="greaterThanOrEqual">
      <formula>100</formula>
    </cfRule>
    <cfRule type="cellIs" dxfId="51" priority="57" stopIfTrue="1" operator="between">
      <formula>70</formula>
      <formula>99.99</formula>
    </cfRule>
  </conditionalFormatting>
  <conditionalFormatting sqref="X7:X72">
    <cfRule type="cellIs" dxfId="50" priority="49" stopIfTrue="1" operator="lessThan">
      <formula>69.99</formula>
    </cfRule>
    <cfRule type="cellIs" dxfId="49" priority="50" stopIfTrue="1" operator="greaterThanOrEqual">
      <formula>100</formula>
    </cfRule>
    <cfRule type="cellIs" dxfId="48" priority="51" stopIfTrue="1" operator="between">
      <formula>70</formula>
      <formula>99.99</formula>
    </cfRule>
  </conditionalFormatting>
  <conditionalFormatting sqref="Z57">
    <cfRule type="cellIs" dxfId="47" priority="28" stopIfTrue="1" operator="lessThan">
      <formula>69.99</formula>
    </cfRule>
    <cfRule type="cellIs" dxfId="46" priority="29" stopIfTrue="1" operator="greaterThanOrEqual">
      <formula>100</formula>
    </cfRule>
    <cfRule type="cellIs" dxfId="45" priority="30" stopIfTrue="1" operator="between">
      <formula>70</formula>
      <formula>99.99</formula>
    </cfRule>
  </conditionalFormatting>
  <conditionalFormatting sqref="Y7:Y9 Y12:Y13 Y15 Y17:Y18 Y20 Y30:Y31 Y36 Y39 Y46 Y51 Y53 Y56:Y57 Y59 Y64:Y65 Y70">
    <cfRule type="cellIs" dxfId="44" priority="46" stopIfTrue="1" operator="lessThan">
      <formula>69.99</formula>
    </cfRule>
    <cfRule type="cellIs" dxfId="43" priority="47" stopIfTrue="1" operator="greaterThanOrEqual">
      <formula>100</formula>
    </cfRule>
    <cfRule type="cellIs" dxfId="42" priority="48" stopIfTrue="1" operator="between">
      <formula>70</formula>
      <formula>99.99</formula>
    </cfRule>
  </conditionalFormatting>
  <conditionalFormatting sqref="Z7">
    <cfRule type="cellIs" dxfId="41" priority="43" stopIfTrue="1" operator="lessThan">
      <formula>69.99</formula>
    </cfRule>
    <cfRule type="cellIs" dxfId="40" priority="44" stopIfTrue="1" operator="greaterThanOrEqual">
      <formula>100</formula>
    </cfRule>
    <cfRule type="cellIs" dxfId="39" priority="45" stopIfTrue="1" operator="between">
      <formula>70</formula>
      <formula>99.99</formula>
    </cfRule>
  </conditionalFormatting>
  <conditionalFormatting sqref="Z18">
    <cfRule type="cellIs" dxfId="38" priority="40" stopIfTrue="1" operator="lessThan">
      <formula>69.99</formula>
    </cfRule>
    <cfRule type="cellIs" dxfId="37" priority="41" stopIfTrue="1" operator="greaterThanOrEqual">
      <formula>100</formula>
    </cfRule>
    <cfRule type="cellIs" dxfId="36" priority="42" stopIfTrue="1" operator="between">
      <formula>70</formula>
      <formula>99.99</formula>
    </cfRule>
  </conditionalFormatting>
  <conditionalFormatting sqref="Y40">
    <cfRule type="cellIs" dxfId="35" priority="37" stopIfTrue="1" operator="lessThan">
      <formula>69.99</formula>
    </cfRule>
    <cfRule type="cellIs" dxfId="34" priority="38" stopIfTrue="1" operator="greaterThanOrEqual">
      <formula>100</formula>
    </cfRule>
    <cfRule type="cellIs" dxfId="33" priority="39" stopIfTrue="1" operator="between">
      <formula>70</formula>
      <formula>99.99</formula>
    </cfRule>
  </conditionalFormatting>
  <conditionalFormatting sqref="Y49">
    <cfRule type="cellIs" dxfId="32" priority="34" stopIfTrue="1" operator="lessThan">
      <formula>69.99</formula>
    </cfRule>
    <cfRule type="cellIs" dxfId="31" priority="35" stopIfTrue="1" operator="greaterThanOrEqual">
      <formula>100</formula>
    </cfRule>
    <cfRule type="cellIs" dxfId="30" priority="36" stopIfTrue="1" operator="between">
      <formula>70</formula>
      <formula>99.99</formula>
    </cfRule>
  </conditionalFormatting>
  <conditionalFormatting sqref="Z40">
    <cfRule type="cellIs" dxfId="29" priority="31" stopIfTrue="1" operator="lessThan">
      <formula>69.99</formula>
    </cfRule>
    <cfRule type="cellIs" dxfId="28" priority="32" stopIfTrue="1" operator="greaterThanOrEqual">
      <formula>100</formula>
    </cfRule>
    <cfRule type="cellIs" dxfId="27" priority="33" stopIfTrue="1" operator="between">
      <formula>70</formula>
      <formula>99.99</formula>
    </cfRule>
  </conditionalFormatting>
  <conditionalFormatting sqref="AC7:AC72">
    <cfRule type="cellIs" dxfId="26" priority="25" stopIfTrue="1" operator="lessThan">
      <formula>69.99</formula>
    </cfRule>
    <cfRule type="cellIs" dxfId="25" priority="26" stopIfTrue="1" operator="greaterThanOrEqual">
      <formula>100</formula>
    </cfRule>
    <cfRule type="cellIs" dxfId="24" priority="27" stopIfTrue="1" operator="between">
      <formula>70</formula>
      <formula>99.99</formula>
    </cfRule>
  </conditionalFormatting>
  <conditionalFormatting sqref="AE57">
    <cfRule type="cellIs" dxfId="23" priority="4" stopIfTrue="1" operator="lessThan">
      <formula>69.99</formula>
    </cfRule>
    <cfRule type="cellIs" dxfId="22" priority="5" stopIfTrue="1" operator="greaterThanOrEqual">
      <formula>100</formula>
    </cfRule>
    <cfRule type="cellIs" dxfId="21" priority="6" stopIfTrue="1" operator="between">
      <formula>70</formula>
      <formula>99.99</formula>
    </cfRule>
  </conditionalFormatting>
  <conditionalFormatting sqref="AD7:AD9 AD12:AD13 AD15 AD17:AD18 AD20 AD30:AD31 AD36 AD39 AD46 AD51 AD53 AD56:AD57 AD59 AD64:AD65 AD70">
    <cfRule type="cellIs" dxfId="20" priority="22" stopIfTrue="1" operator="lessThan">
      <formula>69.99</formula>
    </cfRule>
    <cfRule type="cellIs" dxfId="19" priority="23" stopIfTrue="1" operator="greaterThanOrEqual">
      <formula>100</formula>
    </cfRule>
    <cfRule type="cellIs" dxfId="18" priority="24" stopIfTrue="1" operator="between">
      <formula>70</formula>
      <formula>99.99</formula>
    </cfRule>
  </conditionalFormatting>
  <conditionalFormatting sqref="AE7">
    <cfRule type="cellIs" dxfId="17" priority="19" stopIfTrue="1" operator="lessThan">
      <formula>69.99</formula>
    </cfRule>
    <cfRule type="cellIs" dxfId="16" priority="20" stopIfTrue="1" operator="greaterThanOrEqual">
      <formula>100</formula>
    </cfRule>
    <cfRule type="cellIs" dxfId="15" priority="21" stopIfTrue="1" operator="between">
      <formula>70</formula>
      <formula>99.99</formula>
    </cfRule>
  </conditionalFormatting>
  <conditionalFormatting sqref="AE18">
    <cfRule type="cellIs" dxfId="14" priority="16" stopIfTrue="1" operator="lessThan">
      <formula>69.99</formula>
    </cfRule>
    <cfRule type="cellIs" dxfId="13" priority="17" stopIfTrue="1" operator="greaterThanOrEqual">
      <formula>100</formula>
    </cfRule>
    <cfRule type="cellIs" dxfId="12" priority="18" stopIfTrue="1" operator="between">
      <formula>70</formula>
      <formula>99.99</formula>
    </cfRule>
  </conditionalFormatting>
  <conditionalFormatting sqref="AD40">
    <cfRule type="cellIs" dxfId="11" priority="13" stopIfTrue="1" operator="lessThan">
      <formula>69.99</formula>
    </cfRule>
    <cfRule type="cellIs" dxfId="10" priority="14" stopIfTrue="1" operator="greaterThanOrEqual">
      <formula>100</formula>
    </cfRule>
    <cfRule type="cellIs" dxfId="9" priority="15" stopIfTrue="1" operator="between">
      <formula>70</formula>
      <formula>99.99</formula>
    </cfRule>
  </conditionalFormatting>
  <conditionalFormatting sqref="AD49">
    <cfRule type="cellIs" dxfId="8" priority="10" stopIfTrue="1" operator="lessThan">
      <formula>69.99</formula>
    </cfRule>
    <cfRule type="cellIs" dxfId="7" priority="11" stopIfTrue="1" operator="greaterThanOrEqual">
      <formula>100</formula>
    </cfRule>
    <cfRule type="cellIs" dxfId="6" priority="12" stopIfTrue="1" operator="between">
      <formula>70</formula>
      <formula>99.99</formula>
    </cfRule>
  </conditionalFormatting>
  <conditionalFormatting sqref="AE40">
    <cfRule type="cellIs" dxfId="5" priority="7" stopIfTrue="1" operator="lessThan">
      <formula>69.99</formula>
    </cfRule>
    <cfRule type="cellIs" dxfId="4" priority="8" stopIfTrue="1" operator="greaterThanOrEqual">
      <formula>100</formula>
    </cfRule>
    <cfRule type="cellIs" dxfId="3" priority="9" stopIfTrue="1" operator="between">
      <formula>70</formula>
      <formula>99.99</formula>
    </cfRule>
  </conditionalFormatting>
  <conditionalFormatting sqref="S7">
    <cfRule type="cellIs" dxfId="2" priority="1" stopIfTrue="1" operator="lessThan">
      <formula>69.99</formula>
    </cfRule>
    <cfRule type="cellIs" dxfId="1" priority="2" stopIfTrue="1" operator="greaterThanOrEqual">
      <formula>100</formula>
    </cfRule>
    <cfRule type="cellIs" dxfId="0" priority="3" stopIfTrue="1" operator="between">
      <formula>70</formula>
      <formula>99.99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Resumen Focos-objetivos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Ricardo Aguilera Wilches</cp:lastModifiedBy>
  <dcterms:created xsi:type="dcterms:W3CDTF">2017-08-17T02:04:28Z</dcterms:created>
  <dcterms:modified xsi:type="dcterms:W3CDTF">2017-08-18T13:43:01Z</dcterms:modified>
</cp:coreProperties>
</file>